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3\"/>
    </mc:Choice>
  </mc:AlternateContent>
  <xr:revisionPtr revIDLastSave="0" documentId="13_ncr:1_{4E066E5A-5D94-45FC-B1B0-77A0DD1830AE}" xr6:coauthVersionLast="36" xr6:coauthVersionMax="47" xr10:uidLastSave="{00000000-0000-0000-0000-000000000000}"/>
  <bookViews>
    <workbookView xWindow="0" yWindow="0" windowWidth="28800" windowHeight="12225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Titles" localSheetId="3">ACT!$1:$4</definedName>
    <definedName name="_xlnm.Print_Titles" localSheetId="7">EFE!$1:$4</definedName>
    <definedName name="_xlnm.Print_Titles" localSheetId="1">ESF!$1:$4</definedName>
  </definedNames>
  <calcPr calcId="191028"/>
</workbook>
</file>

<file path=xl/calcChain.xml><?xml version="1.0" encoding="utf-8"?>
<calcChain xmlns="http://schemas.openxmlformats.org/spreadsheetml/2006/main">
  <c r="F37" i="65" l="1"/>
  <c r="F38" i="65" l="1"/>
  <c r="F39" i="65"/>
  <c r="F40" i="65"/>
  <c r="F41" i="65"/>
  <c r="F42" i="65"/>
  <c r="F43" i="65"/>
  <c r="F44" i="65"/>
  <c r="F45" i="65"/>
  <c r="F46" i="65"/>
  <c r="F47" i="65"/>
  <c r="F36" i="65"/>
  <c r="F24" i="65"/>
  <c r="F23" i="65"/>
  <c r="C9" i="64" l="1"/>
  <c r="D48" i="62"/>
  <c r="C48" i="62"/>
  <c r="D62" i="62"/>
  <c r="D61" i="62" s="1"/>
  <c r="C113" i="62"/>
  <c r="C99" i="62" s="1"/>
  <c r="C121" i="62"/>
  <c r="C98" i="62" s="1"/>
  <c r="D15" i="62" l="1"/>
  <c r="C15" i="62"/>
  <c r="C25" i="61"/>
  <c r="C21" i="61"/>
  <c r="C16" i="61"/>
  <c r="C185" i="60"/>
  <c r="C215" i="60"/>
  <c r="C214" i="60" s="1"/>
  <c r="D211" i="60"/>
  <c r="D207" i="60"/>
  <c r="C204" i="60"/>
  <c r="C198" i="60"/>
  <c r="D195" i="60"/>
  <c r="C195" i="60"/>
  <c r="D188" i="60"/>
  <c r="C186" i="60"/>
  <c r="C182" i="60"/>
  <c r="C180" i="60"/>
  <c r="D180" i="60" s="1"/>
  <c r="C177" i="60"/>
  <c r="C174" i="60"/>
  <c r="C171" i="60"/>
  <c r="D168" i="60"/>
  <c r="C167" i="60"/>
  <c r="C164" i="60"/>
  <c r="D164" i="60" s="1"/>
  <c r="D162" i="60"/>
  <c r="C161" i="60"/>
  <c r="C160" i="60"/>
  <c r="C157" i="60"/>
  <c r="D157" i="60" s="1"/>
  <c r="D153" i="60"/>
  <c r="C151" i="60"/>
  <c r="C149" i="60"/>
  <c r="D149" i="60" s="1"/>
  <c r="D147" i="60"/>
  <c r="C146" i="60"/>
  <c r="C142" i="60"/>
  <c r="D142" i="60" s="1"/>
  <c r="D141" i="60"/>
  <c r="C137" i="60"/>
  <c r="D134" i="60"/>
  <c r="C134" i="60"/>
  <c r="C131" i="60"/>
  <c r="D129" i="60"/>
  <c r="C128" i="60"/>
  <c r="C127" i="60"/>
  <c r="D127" i="60" s="1"/>
  <c r="D126" i="60"/>
  <c r="D119" i="60"/>
  <c r="D118" i="60"/>
  <c r="D115" i="60"/>
  <c r="D112" i="60"/>
  <c r="D107" i="60"/>
  <c r="D101" i="60"/>
  <c r="D100" i="60"/>
  <c r="C87" i="60"/>
  <c r="C73" i="60" s="1"/>
  <c r="C85" i="60"/>
  <c r="C83" i="60"/>
  <c r="C77" i="60"/>
  <c r="C74" i="60"/>
  <c r="C46" i="60"/>
  <c r="C37" i="60"/>
  <c r="C34" i="60"/>
  <c r="C28" i="60"/>
  <c r="C25" i="60"/>
  <c r="C19" i="60"/>
  <c r="C9" i="60"/>
  <c r="D116" i="59"/>
  <c r="D115" i="59"/>
  <c r="D114" i="59"/>
  <c r="D113" i="59"/>
  <c r="C113" i="59"/>
  <c r="D112" i="59"/>
  <c r="D111" i="59"/>
  <c r="E68" i="59"/>
  <c r="E62" i="59" s="1"/>
  <c r="E66" i="59"/>
  <c r="E63" i="59"/>
  <c r="E80" i="59"/>
  <c r="D80" i="59"/>
  <c r="E74" i="59"/>
  <c r="D74" i="59"/>
  <c r="D62" i="59"/>
  <c r="E54" i="59"/>
  <c r="D54" i="59"/>
  <c r="C8" i="60" l="1"/>
  <c r="D185" i="60"/>
  <c r="D216" i="60"/>
  <c r="D210" i="60"/>
  <c r="D206" i="60"/>
  <c r="D201" i="60"/>
  <c r="D191" i="60"/>
  <c r="D187" i="60"/>
  <c r="D179" i="60"/>
  <c r="D176" i="60"/>
  <c r="D173" i="60"/>
  <c r="D159" i="60"/>
  <c r="D156" i="60"/>
  <c r="D152" i="60"/>
  <c r="D143" i="60"/>
  <c r="D140" i="60"/>
  <c r="D125" i="60"/>
  <c r="D121" i="60"/>
  <c r="D114" i="60"/>
  <c r="D110" i="60"/>
  <c r="D103" i="60"/>
  <c r="D213" i="60"/>
  <c r="D209" i="60"/>
  <c r="D205" i="60"/>
  <c r="D200" i="60"/>
  <c r="D197" i="60"/>
  <c r="D194" i="60"/>
  <c r="D190" i="60"/>
  <c r="D184" i="60"/>
  <c r="D181" i="60"/>
  <c r="D178" i="60"/>
  <c r="D175" i="60"/>
  <c r="D172" i="60"/>
  <c r="D158" i="60"/>
  <c r="D155" i="60"/>
  <c r="D139" i="60"/>
  <c r="D136" i="60"/>
  <c r="D133" i="60"/>
  <c r="D130" i="60"/>
  <c r="D124" i="60"/>
  <c r="D120" i="60"/>
  <c r="D113" i="60"/>
  <c r="D109" i="60"/>
  <c r="D106" i="60"/>
  <c r="D102" i="60"/>
  <c r="D99" i="60"/>
  <c r="D212" i="60"/>
  <c r="D208" i="60"/>
  <c r="D203" i="60"/>
  <c r="D199" i="60"/>
  <c r="D196" i="60"/>
  <c r="D193" i="60"/>
  <c r="D189" i="60"/>
  <c r="D183" i="60"/>
  <c r="D169" i="60"/>
  <c r="D166" i="60"/>
  <c r="D163" i="60"/>
  <c r="D154" i="60"/>
  <c r="D148" i="60"/>
  <c r="D145" i="60"/>
  <c r="D138" i="60"/>
  <c r="D135" i="60"/>
  <c r="D104" i="60"/>
  <c r="D108" i="60"/>
  <c r="D116" i="60"/>
  <c r="D122" i="60"/>
  <c r="D131" i="60"/>
  <c r="D144" i="60"/>
  <c r="D150" i="60"/>
  <c r="D160" i="60"/>
  <c r="D165" i="60"/>
  <c r="D174" i="60"/>
  <c r="D182" i="60"/>
  <c r="D192" i="60"/>
  <c r="D198" i="60"/>
  <c r="D214" i="60"/>
  <c r="C170" i="60"/>
  <c r="D171" i="60"/>
  <c r="D105" i="60"/>
  <c r="D111" i="60"/>
  <c r="D117" i="60"/>
  <c r="D123" i="60"/>
  <c r="D128" i="60"/>
  <c r="D132" i="60"/>
  <c r="D137" i="60"/>
  <c r="D146" i="60"/>
  <c r="D151" i="60"/>
  <c r="D161" i="60"/>
  <c r="D167" i="60"/>
  <c r="D177" i="60"/>
  <c r="D202" i="60"/>
  <c r="D204" i="60"/>
  <c r="D186" i="60"/>
  <c r="D215" i="60"/>
  <c r="D170" i="60" l="1"/>
  <c r="F14" i="59" l="1"/>
  <c r="G14" i="59"/>
  <c r="A1" i="59"/>
  <c r="A1" i="64" s="1"/>
  <c r="A1" i="63" l="1"/>
  <c r="E1" i="62" l="1"/>
  <c r="E2" i="62"/>
  <c r="E3" i="62"/>
  <c r="D133" i="62" l="1"/>
  <c r="C133" i="62"/>
  <c r="E1" i="61" l="1"/>
  <c r="H1" i="59"/>
  <c r="E3" i="61"/>
  <c r="E2" i="61"/>
  <c r="E3" i="60"/>
  <c r="C30" i="64" l="1"/>
  <c r="C7" i="64"/>
  <c r="C37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<sst xmlns="http://schemas.openxmlformats.org/spreadsheetml/2006/main" count="919" uniqueCount="647">
  <si>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</si>
  <si>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</si>
  <si>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</si>
  <si>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</si>
  <si>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</si>
  <si>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</si>
  <si>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</si>
  <si>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</si>
  <si>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</si>
  <si>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</si>
  <si>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</si>
  <si>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</si>
  <si>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</si>
  <si>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</si>
  <si>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</si>
  <si>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</si>
  <si>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</si>
  <si>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</si>
  <si>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</si>
  <si>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</si>
  <si>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</si>
  <si>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</si>
  <si>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</si>
  <si>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</si>
  <si>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</si>
  <si>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</si>
  <si>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</si>
  <si>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</si>
  <si>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</si>
  <si>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</si>
  <si>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</si>
  <si>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</si>
  <si>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</si>
  <si>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</si>
  <si>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</si>
  <si>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</si>
  <si>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</si>
  <si>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</si>
  <si>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</si>
  <si>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</si>
  <si>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</si>
  <si>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</si>
  <si>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</si>
  <si>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</si>
  <si>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</si>
  <si>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</si>
  <si>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</si>
  <si>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</si>
  <si>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</si>
  <si>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</si>
  <si>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</si>
  <si>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</si>
  <si>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</si>
  <si>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</si>
  <si>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</si>
  <si>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</si>
  <si>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</si>
  <si>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</si>
  <si>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</si>
  <si>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</si>
  <si>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</si>
  <si>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</si>
  <si>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</si>
  <si>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</si>
  <si>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</si>
  <si>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</si>
  <si>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</si>
  <si>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</si>
  <si>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</si>
  <si>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</si>
  <si>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</si>
  <si>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</si>
  <si>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</si>
  <si>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</si>
  <si>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</si>
  <si>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</si>
  <si>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</si>
  <si>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</si>
  <si>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</si>
  <si>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</si>
  <si>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</si>
  <si>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</si>
  <si>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</si>
  <si>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</si>
  <si>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</si>
  <si>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</si>
  <si>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</si>
  <si>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</si>
  <si>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</si>
  <si>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</si>
  <si>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</si>
  <si>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</si>
  <si>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</si>
  <si>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</si>
  <si>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</si>
  <si>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</si>
  <si>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</si>
  <si>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</si>
  <si>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</si>
  <si>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</si>
  <si>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</si>
  <si>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</si>
  <si>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</si>
  <si>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</si>
  <si>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</si>
  <si>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</si>
  <si>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</si>
  <si>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</si>
  <si>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</si>
  <si>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</si>
  <si>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</si>
  <si>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</si>
  <si>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</si>
  <si>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</si>
  <si>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</si>
  <si>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</si>
  <si>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</si>
  <si>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</si>
  <si>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</si>
  <si>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</si>
  <si>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</si>
  <si>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</si>
  <si>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</si>
  <si>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</si>
  <si>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</si>
  <si>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</si>
  <si>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</si>
  <si>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</si>
  <si>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</si>
  <si>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</si>
  <si>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</si>
  <si>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</si>
  <si>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</si>
  <si>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</si>
  <si>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</si>
  <si>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</si>
  <si>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</si>
  <si>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</si>
  <si>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</si>
  <si>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</si>
  <si>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</si>
  <si>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</si>
  <si>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</si>
  <si>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</si>
  <si>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</si>
  <si>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</si>
  <si>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</si>
  <si>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</si>
  <si>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</si>
  <si>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</si>
  <si>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</si>
  <si>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</si>
  <si>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</si>
  <si>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</si>
  <si>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</si>
  <si>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</si>
  <si>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</si>
  <si>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</si>
  <si>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</si>
  <si>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</si>
  <si>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</si>
  <si>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</si>
  <si>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</si>
  <si>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</si>
  <si>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</si>
  <si>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</si>
  <si>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</si>
  <si>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</si>
  <si>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</si>
  <si>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</si>
  <si>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</si>
  <si>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</si>
  <si>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</si>
  <si>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</si>
  <si>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</si>
  <si>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</si>
  <si>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</si>
  <si>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</si>
  <si>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</si>
  <si>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</si>
  <si>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</si>
  <si>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</si>
  <si>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</si>
  <si>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</si>
  <si>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</si>
  <si>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</si>
  <si>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</si>
  <si>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</si>
  <si>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</si>
  <si>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</si>
  <si>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</si>
  <si>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</si>
  <si>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</si>
  <si>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</si>
  <si>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</si>
  <si>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</si>
  <si>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</si>
  <si>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</si>
  <si>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</si>
  <si>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</si>
  <si>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</si>
  <si>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</si>
  <si>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</si>
  <si>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</si>
  <si>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</si>
  <si>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</si>
  <si>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</si>
  <si>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</si>
  <si>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</si>
  <si>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</si>
  <si>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</si>
  <si>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</si>
  <si>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</si>
  <si>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</si>
  <si>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</si>
  <si>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</si>
  <si>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</si>
  <si>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</si>
  <si>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</si>
  <si>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</si>
  <si>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</si>
  <si>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</si>
  <si>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</si>
  <si>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</si>
  <si>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</si>
  <si>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</si>
  <si>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</si>
  <si>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</si>
  <si>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</si>
  <si>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</si>
  <si>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</si>
  <si>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</si>
  <si>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</si>
  <si>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</si>
  <si>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</si>
  <si>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</si>
  <si>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</si>
  <si>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</si>
  <si>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</si>
  <si>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</si>
  <si>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</si>
  <si>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</si>
  <si>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</si>
  <si>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</si>
  <si>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</si>
  <si>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</si>
  <si>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</si>
  <si>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</si>
  <si>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</si>
  <si>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</si>
  <si>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</si>
  <si>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</si>
  <si>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</si>
  <si>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</si>
  <si>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</si>
  <si>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</si>
  <si>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</si>
  <si>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</si>
  <si>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</si>
  <si>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</si>
  <si>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</si>
  <si>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</si>
  <si>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</si>
  <si>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</si>
  <si>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</si>
  <si>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</si>
  <si>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</si>
  <si>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</si>
  <si>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</si>
  <si>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</si>
  <si>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</si>
  <si>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</si>
  <si>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</si>
  <si>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</si>
  <si>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</si>
  <si>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</si>
  <si>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</si>
  <si>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</si>
  <si>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</si>
  <si>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</si>
  <si>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</si>
  <si>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</si>
  <si>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</si>
  <si>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</si>
  <si>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</si>
  <si>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</si>
  <si>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</si>
  <si>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</si>
  <si>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</si>
  <si>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</si>
  <si>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</si>
  <si>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</si>
  <si>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</si>
  <si>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</si>
  <si>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</si>
  <si>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</si>
  <si>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</si>
  <si>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</si>
  <si>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</si>
  <si>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</si>
  <si>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</si>
  <si>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</si>
  <si>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</si>
  <si>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</si>
  <si>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</si>
  <si>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</si>
  <si>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</si>
  <si>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</si>
  <si>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</si>
  <si>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</si>
  <si>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</si>
  <si>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</si>
  <si>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</si>
  <si>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</si>
  <si>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</si>
  <si>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</si>
  <si>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</si>
  <si>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</si>
  <si>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</si>
  <si>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</si>
  <si>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</si>
  <si>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</si>
  <si>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</si>
  <si>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</si>
  <si>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</si>
  <si>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</si>
  <si>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</si>
  <si>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</si>
  <si>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</si>
  <si>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</si>
  <si>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</si>
  <si>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</si>
  <si>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</si>
  <si>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</si>
  <si>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</si>
  <si>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</si>
  <si>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</si>
  <si>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</si>
  <si>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</si>
  <si>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</si>
  <si>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</si>
  <si>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</si>
  <si>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</si>
  <si>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</si>
  <si>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</si>
  <si>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</si>
  <si>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</si>
  <si>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</si>
  <si>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</si>
  <si>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</si>
  <si>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</si>
  <si>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</si>
  <si>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</si>
  <si>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</si>
  <si>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</si>
  <si>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</si>
  <si>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</si>
  <si>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</si>
  <si>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</si>
  <si>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</si>
  <si>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</si>
  <si>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</si>
  <si>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</si>
  <si>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</si>
  <si>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</si>
  <si>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</si>
  <si>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</si>
  <si>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</si>
  <si>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</si>
  <si>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</si>
  <si>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</si>
  <si>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</si>
  <si>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</si>
  <si>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</si>
  <si>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</si>
  <si>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</si>
  <si>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</si>
  <si>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</si>
  <si>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</si>
  <si>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</si>
  <si>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</si>
  <si>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</si>
  <si>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</si>
  <si>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</si>
  <si>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</si>
  <si>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</si>
  <si>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</si>
  <si>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</si>
  <si>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</si>
  <si>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</si>
  <si>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</si>
  <si>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</si>
  <si>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</si>
  <si>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</si>
  <si>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</si>
  <si>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</si>
  <si>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</si>
  <si>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</si>
  <si>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</si>
  <si>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</si>
  <si>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</si>
  <si>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</si>
  <si>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</si>
  <si>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</si>
  <si>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</si>
  <si>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</si>
  <si>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</si>
  <si>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</si>
  <si>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</si>
  <si>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</si>
  <si>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</si>
  <si>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</si>
  <si>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</si>
  <si>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</si>
  <si>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</si>
  <si>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</si>
  <si>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</si>
  <si>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</si>
  <si>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</si>
  <si>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</si>
  <si>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</si>
  <si>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</si>
  <si>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</si>
  <si>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</si>
  <si>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</si>
  <si>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</si>
  <si>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</si>
  <si>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</si>
  <si>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</si>
  <si>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</si>
  <si>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</si>
  <si>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</si>
  <si>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</si>
  <si>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</si>
  <si>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</si>
  <si>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</si>
  <si>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</si>
  <si>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</si>
  <si>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</si>
  <si>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</si>
  <si>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</si>
  <si>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</si>
  <si>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</si>
  <si>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</si>
  <si>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</si>
  <si>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</si>
  <si>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</si>
  <si>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</si>
  <si>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</si>
  <si>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</si>
  <si>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</si>
  <si>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</si>
  <si>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</si>
  <si>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</si>
  <si>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</si>
  <si>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</si>
  <si>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</si>
  <si>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</si>
  <si>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</si>
  <si>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</si>
  <si>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</si>
  <si>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</si>
  <si>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</si>
  <si>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</si>
  <si>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</si>
  <si>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</si>
  <si>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</si>
  <si>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</si>
  <si>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</si>
  <si>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</si>
  <si>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</si>
  <si>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</si>
  <si>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</si>
  <si>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</si>
  <si>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</si>
  <si>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</si>
  <si>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</si>
  <si>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</si>
  <si>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</si>
  <si>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</si>
  <si>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</si>
  <si>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</si>
  <si>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</si>
  <si>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</si>
  <si>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</si>
  <si>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</si>
  <si>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</si>
  <si>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</si>
  <si>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</si>
  <si>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</si>
  <si>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</si>
  <si>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</si>
  <si>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</si>
  <si>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</si>
  <si>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</si>
  <si>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</si>
  <si>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</si>
  <si>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</si>
  <si>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</si>
  <si>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</si>
  <si>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</si>
  <si>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</si>
  <si>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</si>
  <si>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</si>
  <si>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</si>
  <si>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</si>
  <si>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</si>
  <si>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</si>
  <si>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</si>
  <si>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</si>
  <si>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</si>
  <si>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</si>
  <si>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</si>
  <si>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</si>
  <si>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</si>
  <si>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</si>
  <si>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</si>
  <si>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</si>
  <si>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</si>
  <si>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</si>
  <si>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</si>
  <si>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</si>
  <si>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</si>
  <si>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</si>
  <si>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</si>
  <si>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</si>
  <si>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</si>
  <si>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</si>
  <si>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</si>
  <si>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</si>
  <si>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</si>
  <si>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</si>
  <si>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</si>
  <si>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</si>
  <si>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</si>
  <si>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</si>
  <si>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</si>
  <si>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</si>
  <si>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</si>
  <si>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</si>
  <si>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</si>
  <si>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</si>
  <si>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</si>
  <si>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</si>
  <si>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</si>
  <si>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</si>
  <si>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</si>
  <si>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</si>
  <si>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</si>
  <si>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</si>
  <si>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</si>
  <si>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</si>
  <si>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</si>
  <si>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</si>
  <si>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</si>
  <si>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</si>
  <si>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</si>
  <si>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</si>
  <si>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</si>
  <si>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</si>
  <si>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</si>
  <si>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</si>
  <si>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</si>
  <si>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</si>
  <si>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</si>
  <si>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</si>
  <si>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</si>
  <si>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</si>
  <si>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</si>
  <si>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</si>
  <si>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</si>
  <si>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</si>
  <si>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</si>
  <si>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</si>
  <si>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</si>
  <si>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</si>
  <si>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</si>
  <si>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</si>
  <si>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</si>
  <si>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</si>
  <si>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</si>
  <si>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</si>
  <si>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</si>
  <si>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</si>
  <si>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</si>
  <si>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</si>
  <si>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</si>
  <si>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</si>
  <si>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</si>
  <si>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</si>
  <si>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</si>
  <si>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</si>
  <si>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</si>
  <si>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</si>
  <si>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</si>
  <si>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</si>
  <si>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</si>
  <si>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</si>
  <si>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</si>
  <si>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</si>
  <si>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</si>
  <si>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</si>
  <si>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</si>
  <si>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</si>
  <si>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</si>
  <si>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</si>
  <si>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</si>
  <si>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</si>
  <si>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</si>
  <si>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</si>
  <si>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</si>
  <si>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</si>
  <si>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</si>
  <si>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</si>
  <si>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</si>
  <si>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</si>
  <si>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</si>
  <si>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</si>
  <si>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</si>
  <si>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</si>
  <si>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</si>
  <si>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</si>
  <si>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</si>
  <si>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</si>
  <si>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</si>
  <si>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</si>
  <si>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</si>
  <si>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</si>
  <si>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</si>
  <si>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</si>
  <si>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</si>
  <si>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</si>
  <si>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</si>
  <si>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</si>
  <si>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</si>
  <si>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</si>
  <si>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</si>
  <si>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</si>
  <si>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</si>
  <si>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</si>
  <si>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</si>
  <si>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</si>
  <si>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</si>
  <si>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</si>
  <si>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</si>
  <si>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SISTEMA MUNICIPAL DE AGUA POTABLE Y ALCANTARILLADO DE MOROLEON</t>
  </si>
  <si>
    <t>Correspondiente 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</si>
</sst>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4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3" fillId="0" borderId="0" xfId="12" applyNumberFormat="1" applyFont="1"/>
    <xf numFmtId="4" fontId="3" fillId="0" borderId="0" xfId="12" applyNumberFormat="1" applyFont="1"/>
    <xf numFmtId="4" fontId="3" fillId="0" borderId="0" xfId="12" applyNumberFormat="1" applyFont="1"/>
    <xf numFmtId="4" fontId="3" fillId="0" borderId="0" xfId="12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2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3" fillId="0" borderId="0" xfId="15" applyNumberFormat="1" applyFont="1" applyFill="1"/>
    <xf numFmtId="4" fontId="13" fillId="0" borderId="0" xfId="9" applyNumberFormat="1" applyFont="1"/>
    <xf numFmtId="4" fontId="13" fillId="0" borderId="0" xfId="9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3" fillId="0" borderId="0" xfId="8" applyFont="1" applyAlignment="1">
      <alignment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6">
    <cellStyle name="Hipervínculo" xfId="11" builtinId="8"/>
    <cellStyle name="Millares 2" xfId="1" xr:uid="{00000000-0005-0000-0000-000001000000}"/>
    <cellStyle name="Millares 2 2" xfId="15" xr:uid="{00000000-0005-0000-0000-000003000000}"/>
    <cellStyle name="Millares 2 2 2" xfId="21" xr:uid="{00000000-0005-0000-0000-000003000000}"/>
    <cellStyle name="Millares 2 3" xfId="16" xr:uid="{00000000-0005-0000-0000-000004000000}"/>
    <cellStyle name="Millares 2 3 2" xfId="22" xr:uid="{00000000-0005-0000-0000-000004000000}"/>
    <cellStyle name="Millares 2 4" xfId="14" xr:uid="{00000000-0005-0000-0000-000002000000}"/>
    <cellStyle name="Millares 2 5" xfId="20" xr:uid="{00000000-0005-0000-0000-000002000000}"/>
    <cellStyle name="Millares 3" xfId="19" xr:uid="{00000000-0005-0000-0000-000005000000}"/>
    <cellStyle name="Millares 3 2" xfId="25" xr:uid="{00000000-0005-0000-0000-000005000000}"/>
    <cellStyle name="Millares 4" xfId="17" xr:uid="{00000000-0005-0000-0000-000006000000}"/>
    <cellStyle name="Millares 4 2" xfId="23" xr:uid="{00000000-0005-0000-0000-000006000000}"/>
    <cellStyle name="Millares 5" xfId="18" xr:uid="{00000000-0005-0000-0000-00003D000000}"/>
    <cellStyle name="Millares 6" xfId="24" xr:uid="{00000000-0005-0000-0000-000043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645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642</v>
      </c>
    </row>
    <row r="3" spans="1:4" x14ac:dyDescent="0.2">
      <c r="A3" s="151" t="s">
        <v>646</v>
      </c>
      <c r="B3" s="143"/>
      <c r="C3" s="152" t="s">
        <v>3</v>
      </c>
      <c r="D3" s="154">
        <v>3</v>
      </c>
    </row>
    <row r="4" spans="1:4" x14ac:dyDescent="0.2">
      <c r="A4" s="155" t="s">
        <v>4</v>
      </c>
      <c r="B4" s="144"/>
      <c r="C4" s="144"/>
      <c r="D4" s="156"/>
    </row>
    <row r="5" spans="1:4" ht="15" customHeight="1" x14ac:dyDescent="0.2">
      <c r="A5" s="145" t="s">
        <v>5</v>
      </c>
      <c r="B5" s="146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80" t="s">
        <v>63</v>
      </c>
      <c r="B43" s="180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rintOptions horizontalCentered="1"/>
  <pageMargins left="0.70866141732283472" right="0.70866141732283472" top="0.55118110236220474" bottom="0.74803149606299213" header="0.31496062992125984" footer="0.31496062992125984"/>
  <pageSetup scale="80" orientation="landscape" r:id="rId1"/>
  <headerFooter>
    <oddHeader>&amp;CNOTAS A LOS ESTADOS FINANCIEROS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C23"/>
  <sheetViews>
    <sheetView showGridLines="0" topLeftCell="A19" workbookViewId="0">
      <selection activeCell="C6" sqref="C6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85" t="str">
        <f>ESF!A1</f>
        <v>SISTEMA MUNICIPAL DE AGUA POTABLE Y ALCANTARILLADO DE MOROLEON</v>
      </c>
      <c r="B1" s="186"/>
      <c r="C1" s="187"/>
    </row>
    <row r="2" spans="1:3" s="54" customFormat="1" ht="18" customHeight="1" x14ac:dyDescent="0.25">
      <c r="A2" s="188" t="s">
        <v>520</v>
      </c>
      <c r="B2" s="189"/>
      <c r="C2" s="190"/>
    </row>
    <row r="3" spans="1:3" s="54" customFormat="1" ht="18" customHeight="1" x14ac:dyDescent="0.25">
      <c r="A3" s="188" t="str">
        <f>ESF!A3</f>
        <v>Correspondiente del 01 DE ENERO al 30 DE SEPTIEMBRE DE 2023</v>
      </c>
      <c r="B3" s="189"/>
      <c r="C3" s="190"/>
    </row>
    <row r="4" spans="1:3" s="56" customFormat="1" x14ac:dyDescent="0.2">
      <c r="A4" s="191" t="s">
        <v>521</v>
      </c>
      <c r="B4" s="192"/>
      <c r="C4" s="193"/>
    </row>
    <row r="5" spans="1:3" x14ac:dyDescent="0.2">
      <c r="A5" s="71" t="s">
        <v>522</v>
      </c>
      <c r="B5" s="71"/>
      <c r="C5" s="72">
        <v>46279422.310000002</v>
      </c>
    </row>
    <row r="6" spans="1:3" x14ac:dyDescent="0.2">
      <c r="A6" s="73"/>
      <c r="B6" s="74"/>
      <c r="C6" s="75"/>
    </row>
    <row r="7" spans="1:3" x14ac:dyDescent="0.2">
      <c r="A7" s="84" t="s">
        <v>523</v>
      </c>
      <c r="B7" s="84"/>
      <c r="C7" s="76">
        <f>SUM(C8:C13)</f>
        <v>0</v>
      </c>
    </row>
    <row r="8" spans="1:3" x14ac:dyDescent="0.2">
      <c r="A8" s="92" t="s">
        <v>524</v>
      </c>
      <c r="B8" s="91" t="s">
        <v>312</v>
      </c>
      <c r="C8" s="77">
        <v>0</v>
      </c>
    </row>
    <row r="9" spans="1:3" x14ac:dyDescent="0.2">
      <c r="A9" s="78" t="s">
        <v>525</v>
      </c>
      <c r="B9" s="79" t="s">
        <v>526</v>
      </c>
      <c r="C9" s="77">
        <v>0</v>
      </c>
    </row>
    <row r="10" spans="1:3" x14ac:dyDescent="0.2">
      <c r="A10" s="78" t="s">
        <v>527</v>
      </c>
      <c r="B10" s="79" t="s">
        <v>321</v>
      </c>
      <c r="C10" s="77">
        <v>0</v>
      </c>
    </row>
    <row r="11" spans="1:3" x14ac:dyDescent="0.2">
      <c r="A11" s="78" t="s">
        <v>528</v>
      </c>
      <c r="B11" s="79" t="s">
        <v>322</v>
      </c>
      <c r="C11" s="77">
        <v>0</v>
      </c>
    </row>
    <row r="12" spans="1:3" x14ac:dyDescent="0.2">
      <c r="A12" s="78" t="s">
        <v>529</v>
      </c>
      <c r="B12" s="79" t="s">
        <v>323</v>
      </c>
      <c r="C12" s="77">
        <v>0</v>
      </c>
    </row>
    <row r="13" spans="1:3" x14ac:dyDescent="0.2">
      <c r="A13" s="80" t="s">
        <v>530</v>
      </c>
      <c r="B13" s="81" t="s">
        <v>531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532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533</v>
      </c>
      <c r="C16" s="77">
        <v>0</v>
      </c>
    </row>
    <row r="17" spans="1:3" x14ac:dyDescent="0.2">
      <c r="A17" s="86">
        <v>3.2</v>
      </c>
      <c r="B17" s="79" t="s">
        <v>534</v>
      </c>
      <c r="C17" s="77">
        <v>0</v>
      </c>
    </row>
    <row r="18" spans="1:3" x14ac:dyDescent="0.2">
      <c r="A18" s="86">
        <v>3.3</v>
      </c>
      <c r="B18" s="81" t="s">
        <v>535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643</v>
      </c>
      <c r="B20" s="90"/>
      <c r="C20" s="72">
        <f>C5+C7-C15</f>
        <v>46279422.310000002</v>
      </c>
    </row>
    <row r="22" spans="1:3" x14ac:dyDescent="0.2">
      <c r="B22" s="194" t="s">
        <v>63</v>
      </c>
      <c r="C22" s="194"/>
    </row>
    <row r="23" spans="1:3" x14ac:dyDescent="0.2">
      <c r="B23" s="194"/>
      <c r="C23" s="194"/>
    </row>
  </sheetData>
  <mergeCells count="5">
    <mergeCell ref="A1:C1"/>
    <mergeCell ref="A2:C2"/>
    <mergeCell ref="A3:C3"/>
    <mergeCell ref="A4:C4"/>
    <mergeCell ref="B22:C23"/>
  </mergeCells>
  <printOptions horizontalCentered="1"/>
  <pageMargins left="0.11811023622047245" right="0.11811023622047245" top="0.74803149606299213" bottom="0.74803149606299213" header="0.31496062992125984" footer="0.31496062992125984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C40"/>
  <sheetViews>
    <sheetView showGridLines="0" topLeftCell="A22" workbookViewId="0">
      <selection activeCell="C10" sqref="C10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95" t="str">
        <f>ESF!A1</f>
        <v>SISTEMA MUNICIPAL DE AGUA POTABLE Y ALCANTARILLADO DE MOROLEON</v>
      </c>
      <c r="B1" s="196"/>
      <c r="C1" s="197"/>
    </row>
    <row r="2" spans="1:3" s="57" customFormat="1" ht="18.95" customHeight="1" x14ac:dyDescent="0.25">
      <c r="A2" s="198" t="s">
        <v>536</v>
      </c>
      <c r="B2" s="199"/>
      <c r="C2" s="200"/>
    </row>
    <row r="3" spans="1:3" s="57" customFormat="1" ht="18.95" customHeight="1" x14ac:dyDescent="0.25">
      <c r="A3" s="198" t="str">
        <f>ESF!A3</f>
        <v>Correspondiente del 01 DE ENERO al 30 DE SEPTIEMBRE DE 2023</v>
      </c>
      <c r="B3" s="199"/>
      <c r="C3" s="200"/>
    </row>
    <row r="4" spans="1:3" x14ac:dyDescent="0.2">
      <c r="A4" s="191" t="s">
        <v>521</v>
      </c>
      <c r="B4" s="192"/>
      <c r="C4" s="193"/>
    </row>
    <row r="5" spans="1:3" x14ac:dyDescent="0.2">
      <c r="A5" s="101" t="s">
        <v>537</v>
      </c>
      <c r="B5" s="71"/>
      <c r="C5" s="94">
        <v>46258246.289999999</v>
      </c>
    </row>
    <row r="6" spans="1:3" x14ac:dyDescent="0.2">
      <c r="A6" s="95"/>
      <c r="B6" s="74"/>
      <c r="C6" s="96"/>
    </row>
    <row r="7" spans="1:3" x14ac:dyDescent="0.2">
      <c r="A7" s="84" t="s">
        <v>538</v>
      </c>
      <c r="B7" s="97"/>
      <c r="C7" s="76">
        <f>SUM(C8:C28)</f>
        <v>14792195.550000001</v>
      </c>
    </row>
    <row r="8" spans="1:3" x14ac:dyDescent="0.2">
      <c r="A8" s="102">
        <v>2.1</v>
      </c>
      <c r="B8" s="103" t="s">
        <v>343</v>
      </c>
      <c r="C8" s="157">
        <v>0</v>
      </c>
    </row>
    <row r="9" spans="1:3" x14ac:dyDescent="0.2">
      <c r="A9" s="102">
        <v>2.2000000000000002</v>
      </c>
      <c r="B9" s="103" t="s">
        <v>340</v>
      </c>
      <c r="C9" s="157">
        <f>-2640957.73+2368437.58</f>
        <v>-272520.14999999991</v>
      </c>
    </row>
    <row r="10" spans="1:3" x14ac:dyDescent="0.2">
      <c r="A10" s="111">
        <v>2.2999999999999998</v>
      </c>
      <c r="B10" s="93" t="s">
        <v>129</v>
      </c>
      <c r="C10" s="157">
        <v>106200.16</v>
      </c>
    </row>
    <row r="11" spans="1:3" x14ac:dyDescent="0.2">
      <c r="A11" s="111">
        <v>2.4</v>
      </c>
      <c r="B11" s="93" t="s">
        <v>130</v>
      </c>
      <c r="C11" s="157">
        <v>0</v>
      </c>
    </row>
    <row r="12" spans="1:3" x14ac:dyDescent="0.2">
      <c r="A12" s="111">
        <v>2.5</v>
      </c>
      <c r="B12" s="93" t="s">
        <v>131</v>
      </c>
      <c r="C12" s="157">
        <v>0</v>
      </c>
    </row>
    <row r="13" spans="1:3" x14ac:dyDescent="0.2">
      <c r="A13" s="111">
        <v>2.6</v>
      </c>
      <c r="B13" s="93" t="s">
        <v>132</v>
      </c>
      <c r="C13" s="157">
        <v>427491.38</v>
      </c>
    </row>
    <row r="14" spans="1:3" x14ac:dyDescent="0.2">
      <c r="A14" s="111">
        <v>2.7</v>
      </c>
      <c r="B14" s="93" t="s">
        <v>133</v>
      </c>
      <c r="C14" s="157">
        <v>0</v>
      </c>
    </row>
    <row r="15" spans="1:3" x14ac:dyDescent="0.2">
      <c r="A15" s="111">
        <v>2.8</v>
      </c>
      <c r="B15" s="93" t="s">
        <v>134</v>
      </c>
      <c r="C15" s="157">
        <v>389373.07</v>
      </c>
    </row>
    <row r="16" spans="1:3" x14ac:dyDescent="0.2">
      <c r="A16" s="111">
        <v>2.9</v>
      </c>
      <c r="B16" s="93" t="s">
        <v>136</v>
      </c>
      <c r="C16" s="157">
        <v>0</v>
      </c>
    </row>
    <row r="17" spans="1:3" x14ac:dyDescent="0.2">
      <c r="A17" s="111" t="s">
        <v>539</v>
      </c>
      <c r="B17" s="93" t="s">
        <v>540</v>
      </c>
      <c r="C17" s="157">
        <v>0</v>
      </c>
    </row>
    <row r="18" spans="1:3" x14ac:dyDescent="0.2">
      <c r="A18" s="111" t="s">
        <v>541</v>
      </c>
      <c r="B18" s="93" t="s">
        <v>140</v>
      </c>
      <c r="C18" s="157">
        <v>2516.1</v>
      </c>
    </row>
    <row r="19" spans="1:3" x14ac:dyDescent="0.2">
      <c r="A19" s="111" t="s">
        <v>542</v>
      </c>
      <c r="B19" s="93" t="s">
        <v>543</v>
      </c>
      <c r="C19" s="157">
        <v>14139134.99</v>
      </c>
    </row>
    <row r="20" spans="1:3" x14ac:dyDescent="0.2">
      <c r="A20" s="111" t="s">
        <v>544</v>
      </c>
      <c r="B20" s="93" t="s">
        <v>545</v>
      </c>
      <c r="C20" s="157">
        <v>0</v>
      </c>
    </row>
    <row r="21" spans="1:3" x14ac:dyDescent="0.2">
      <c r="A21" s="111" t="s">
        <v>546</v>
      </c>
      <c r="B21" s="93" t="s">
        <v>547</v>
      </c>
      <c r="C21" s="157">
        <v>0</v>
      </c>
    </row>
    <row r="22" spans="1:3" x14ac:dyDescent="0.2">
      <c r="A22" s="111" t="s">
        <v>548</v>
      </c>
      <c r="B22" s="93" t="s">
        <v>549</v>
      </c>
      <c r="C22" s="157">
        <v>0</v>
      </c>
    </row>
    <row r="23" spans="1:3" x14ac:dyDescent="0.2">
      <c r="A23" s="111" t="s">
        <v>550</v>
      </c>
      <c r="B23" s="93" t="s">
        <v>551</v>
      </c>
      <c r="C23" s="157">
        <v>0</v>
      </c>
    </row>
    <row r="24" spans="1:3" x14ac:dyDescent="0.2">
      <c r="A24" s="111" t="s">
        <v>552</v>
      </c>
      <c r="B24" s="93" t="s">
        <v>553</v>
      </c>
      <c r="C24" s="157">
        <v>0</v>
      </c>
    </row>
    <row r="25" spans="1:3" x14ac:dyDescent="0.2">
      <c r="A25" s="111" t="s">
        <v>554</v>
      </c>
      <c r="B25" s="93" t="s">
        <v>555</v>
      </c>
      <c r="C25" s="157">
        <v>0</v>
      </c>
    </row>
    <row r="26" spans="1:3" x14ac:dyDescent="0.2">
      <c r="A26" s="111" t="s">
        <v>556</v>
      </c>
      <c r="B26" s="93" t="s">
        <v>557</v>
      </c>
      <c r="C26" s="157">
        <v>0</v>
      </c>
    </row>
    <row r="27" spans="1:3" x14ac:dyDescent="0.2">
      <c r="A27" s="111" t="s">
        <v>558</v>
      </c>
      <c r="B27" s="93" t="s">
        <v>559</v>
      </c>
      <c r="C27" s="157">
        <v>0</v>
      </c>
    </row>
    <row r="28" spans="1:3" x14ac:dyDescent="0.2">
      <c r="A28" s="111" t="s">
        <v>560</v>
      </c>
      <c r="B28" s="103" t="s">
        <v>561</v>
      </c>
      <c r="C28" s="157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562</v>
      </c>
      <c r="B30" s="108"/>
      <c r="C30" s="109">
        <f>SUM(C31:C35)</f>
        <v>0</v>
      </c>
    </row>
    <row r="31" spans="1:3" x14ac:dyDescent="0.2">
      <c r="A31" s="111" t="s">
        <v>563</v>
      </c>
      <c r="B31" s="93" t="s">
        <v>413</v>
      </c>
      <c r="C31" s="104">
        <v>0</v>
      </c>
    </row>
    <row r="32" spans="1:3" x14ac:dyDescent="0.2">
      <c r="A32" s="111" t="s">
        <v>564</v>
      </c>
      <c r="B32" s="93" t="s">
        <v>422</v>
      </c>
      <c r="C32" s="104">
        <v>0</v>
      </c>
    </row>
    <row r="33" spans="1:3" x14ac:dyDescent="0.2">
      <c r="A33" s="111" t="s">
        <v>565</v>
      </c>
      <c r="B33" s="93" t="s">
        <v>425</v>
      </c>
      <c r="C33" s="104">
        <v>0</v>
      </c>
    </row>
    <row r="34" spans="1:3" x14ac:dyDescent="0.2">
      <c r="A34" s="111" t="s">
        <v>566</v>
      </c>
      <c r="B34" s="93" t="s">
        <v>431</v>
      </c>
      <c r="C34" s="104">
        <v>0</v>
      </c>
    </row>
    <row r="35" spans="1:3" x14ac:dyDescent="0.2">
      <c r="A35" s="111" t="s">
        <v>567</v>
      </c>
      <c r="B35" s="103" t="s">
        <v>568</v>
      </c>
      <c r="C35" s="110">
        <v>0</v>
      </c>
    </row>
    <row r="36" spans="1:3" x14ac:dyDescent="0.2">
      <c r="A36" s="95"/>
      <c r="B36" s="98"/>
      <c r="C36" s="99"/>
    </row>
    <row r="37" spans="1:3" x14ac:dyDescent="0.2">
      <c r="A37" s="100" t="s">
        <v>644</v>
      </c>
      <c r="B37" s="71"/>
      <c r="C37" s="72">
        <f>C5-C7+C30</f>
        <v>31466050.739999998</v>
      </c>
    </row>
    <row r="39" spans="1:3" x14ac:dyDescent="0.2">
      <c r="B39" s="194" t="s">
        <v>63</v>
      </c>
      <c r="C39" s="194"/>
    </row>
    <row r="40" spans="1:3" x14ac:dyDescent="0.2">
      <c r="B40" s="194"/>
      <c r="C40" s="194"/>
    </row>
  </sheetData>
  <mergeCells count="5">
    <mergeCell ref="A1:C1"/>
    <mergeCell ref="A2:C2"/>
    <mergeCell ref="A3:C3"/>
    <mergeCell ref="A4:C4"/>
    <mergeCell ref="B39:C40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tabSelected="1" topLeftCell="A5" workbookViewId="0">
      <selection activeCell="E47" sqref="E47"/>
    </sheetView>
  </sheetViews>
  <sheetFormatPr baseColWidth="10" defaultColWidth="9.140625" defaultRowHeight="11.25" x14ac:dyDescent="0.2"/>
  <cols>
    <col min="1" max="1" width="7.7109375" style="47" customWidth="1"/>
    <col min="2" max="2" width="66.7109375" style="47" customWidth="1"/>
    <col min="3" max="6" width="12.7109375" style="47" customWidth="1"/>
    <col min="7" max="7" width="11.42578125" style="47" bestFit="1" customWidth="1"/>
    <col min="8" max="8" width="11.7109375" style="47" bestFit="1" customWidth="1"/>
    <col min="9" max="9" width="11.42578125" style="47" bestFit="1" customWidth="1"/>
    <col min="10" max="10" width="10.7109375" style="47" customWidth="1"/>
    <col min="11" max="16384" width="9.140625" style="47"/>
  </cols>
  <sheetData>
    <row r="1" spans="1:10" ht="18.95" customHeight="1" x14ac:dyDescent="0.2">
      <c r="A1" s="184" t="str">
        <f>'Notas a los Edos Financieros'!A1</f>
        <v>SISTEMA MUNICIPAL DE AGUA POTABLE Y ALCANTARILLADO DE MOROLEON</v>
      </c>
      <c r="B1" s="201"/>
      <c r="C1" s="201"/>
      <c r="D1" s="201"/>
      <c r="E1" s="201"/>
      <c r="F1" s="201"/>
      <c r="G1" s="45" t="s">
        <v>0</v>
      </c>
      <c r="H1" s="46">
        <f>'Notas a los Edos Financieros'!D1</f>
        <v>2023</v>
      </c>
    </row>
    <row r="2" spans="1:10" ht="18.95" customHeight="1" x14ac:dyDescent="0.2">
      <c r="A2" s="184" t="s">
        <v>569</v>
      </c>
      <c r="B2" s="201"/>
      <c r="C2" s="201"/>
      <c r="D2" s="201"/>
      <c r="E2" s="201"/>
      <c r="F2" s="201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84" t="str">
        <f>'Notas a los Edos Financieros'!A3</f>
        <v>Correspondiente del 01 DE ENERO al 30 DE SEPTIEMBRE DE 2023</v>
      </c>
      <c r="B3" s="201"/>
      <c r="C3" s="201"/>
      <c r="D3" s="201"/>
      <c r="E3" s="201"/>
      <c r="F3" s="201"/>
      <c r="G3" s="45" t="s">
        <v>3</v>
      </c>
      <c r="H3" s="46">
        <f>'Notas a los Edos Financieros'!D3</f>
        <v>3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67</v>
      </c>
      <c r="B7" s="126" t="s">
        <v>570</v>
      </c>
      <c r="C7" s="125" t="s">
        <v>571</v>
      </c>
      <c r="D7" s="125" t="s">
        <v>572</v>
      </c>
      <c r="E7" s="125" t="s">
        <v>573</v>
      </c>
      <c r="F7" s="125" t="s">
        <v>574</v>
      </c>
      <c r="G7" s="125" t="s">
        <v>575</v>
      </c>
      <c r="H7" s="125" t="s">
        <v>576</v>
      </c>
      <c r="I7" s="125" t="s">
        <v>577</v>
      </c>
      <c r="J7" s="125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3470728.12</v>
      </c>
      <c r="D23" s="52">
        <v>855404.21</v>
      </c>
      <c r="E23" s="52">
        <v>0</v>
      </c>
      <c r="F23" s="178">
        <f t="shared" ref="F23:F24" si="0">+C23+D23-E23</f>
        <v>4326132.33</v>
      </c>
    </row>
    <row r="24" spans="1:6" x14ac:dyDescent="0.2">
      <c r="A24" s="47">
        <v>7340</v>
      </c>
      <c r="B24" s="47" t="s">
        <v>594</v>
      </c>
      <c r="C24" s="52">
        <v>-3470728.12</v>
      </c>
      <c r="D24" s="52">
        <v>0</v>
      </c>
      <c r="E24" s="52">
        <v>855404.21</v>
      </c>
      <c r="F24" s="178">
        <f t="shared" si="0"/>
        <v>-4326132.33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9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9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9" s="59" customFormat="1" x14ac:dyDescent="0.2">
      <c r="A35" s="58">
        <v>8000</v>
      </c>
      <c r="B35" s="59" t="s">
        <v>605</v>
      </c>
    </row>
    <row r="36" spans="1:9" x14ac:dyDescent="0.2">
      <c r="A36" s="47">
        <v>8110</v>
      </c>
      <c r="B36" s="47" t="s">
        <v>606</v>
      </c>
      <c r="C36" s="52">
        <v>0</v>
      </c>
      <c r="D36" s="179">
        <v>56571101</v>
      </c>
      <c r="E36" s="179">
        <v>0</v>
      </c>
      <c r="F36" s="178">
        <f t="shared" ref="F36:F47" si="1">+C36+D36-E36</f>
        <v>56571101</v>
      </c>
      <c r="G36" s="179"/>
      <c r="H36" s="179"/>
    </row>
    <row r="37" spans="1:9" x14ac:dyDescent="0.2">
      <c r="A37" s="47">
        <v>8120</v>
      </c>
      <c r="B37" s="47" t="s">
        <v>607</v>
      </c>
      <c r="C37" s="52">
        <v>0</v>
      </c>
      <c r="D37" s="179">
        <v>71147424.659999996</v>
      </c>
      <c r="E37" s="179">
        <v>85812357</v>
      </c>
      <c r="F37" s="178">
        <f>+C37+D37-E37</f>
        <v>-14664932.340000004</v>
      </c>
      <c r="G37" s="179"/>
      <c r="H37" s="179"/>
      <c r="I37" s="178"/>
    </row>
    <row r="38" spans="1:9" x14ac:dyDescent="0.2">
      <c r="A38" s="47">
        <v>8130</v>
      </c>
      <c r="B38" s="47" t="s">
        <v>608</v>
      </c>
      <c r="C38" s="52">
        <v>0</v>
      </c>
      <c r="D38" s="179">
        <v>29241256</v>
      </c>
      <c r="E38" s="179">
        <v>24868003</v>
      </c>
      <c r="F38" s="178">
        <f t="shared" si="1"/>
        <v>4373253</v>
      </c>
      <c r="G38" s="179"/>
      <c r="H38" s="179"/>
      <c r="I38" s="179"/>
    </row>
    <row r="39" spans="1:9" x14ac:dyDescent="0.2">
      <c r="A39" s="47">
        <v>8140</v>
      </c>
      <c r="B39" s="47" t="s">
        <v>609</v>
      </c>
      <c r="C39" s="52">
        <v>0</v>
      </c>
      <c r="D39" s="179">
        <v>-3346126.28</v>
      </c>
      <c r="E39" s="179">
        <v>-2644402.5299999998</v>
      </c>
      <c r="F39" s="178">
        <f t="shared" si="1"/>
        <v>-701723.75</v>
      </c>
      <c r="G39" s="179"/>
      <c r="H39" s="179"/>
      <c r="I39" s="179"/>
    </row>
    <row r="40" spans="1:9" x14ac:dyDescent="0.2">
      <c r="A40" s="47">
        <v>8150</v>
      </c>
      <c r="B40" s="47" t="s">
        <v>610</v>
      </c>
      <c r="C40" s="52">
        <v>0</v>
      </c>
      <c r="D40" s="179">
        <v>-22996049.059999999</v>
      </c>
      <c r="E40" s="179">
        <v>22581648.850000001</v>
      </c>
      <c r="F40" s="178">
        <f t="shared" si="1"/>
        <v>-45577697.909999996</v>
      </c>
      <c r="G40" s="179"/>
      <c r="H40" s="179"/>
      <c r="I40" s="179"/>
    </row>
    <row r="41" spans="1:9" x14ac:dyDescent="0.2">
      <c r="A41" s="47">
        <v>8210</v>
      </c>
      <c r="B41" s="47" t="s">
        <v>611</v>
      </c>
      <c r="C41" s="52">
        <v>0</v>
      </c>
      <c r="D41" s="179">
        <v>0</v>
      </c>
      <c r="E41" s="179">
        <v>56571101</v>
      </c>
      <c r="F41" s="178">
        <f t="shared" si="1"/>
        <v>-56571101</v>
      </c>
      <c r="G41" s="179"/>
      <c r="H41" s="179"/>
      <c r="I41" s="179"/>
    </row>
    <row r="42" spans="1:9" x14ac:dyDescent="0.2">
      <c r="A42" s="47">
        <v>8220</v>
      </c>
      <c r="B42" s="47" t="s">
        <v>612</v>
      </c>
      <c r="C42" s="52">
        <v>0</v>
      </c>
      <c r="D42" s="179">
        <v>97076040.480000004</v>
      </c>
      <c r="E42" s="179">
        <v>60522808.579999998</v>
      </c>
      <c r="F42" s="178">
        <f t="shared" si="1"/>
        <v>36553231.900000006</v>
      </c>
      <c r="G42" s="179"/>
      <c r="H42" s="179"/>
      <c r="I42" s="179"/>
    </row>
    <row r="43" spans="1:9" x14ac:dyDescent="0.2">
      <c r="A43" s="47">
        <v>8230</v>
      </c>
      <c r="B43" s="47" t="s">
        <v>613</v>
      </c>
      <c r="C43" s="52">
        <v>0</v>
      </c>
      <c r="D43" s="179">
        <v>9986353</v>
      </c>
      <c r="E43" s="179">
        <v>39227609</v>
      </c>
      <c r="F43" s="178">
        <f t="shared" si="1"/>
        <v>-29241256</v>
      </c>
      <c r="G43" s="179"/>
      <c r="H43" s="179"/>
      <c r="I43" s="179"/>
    </row>
    <row r="44" spans="1:9" x14ac:dyDescent="0.2">
      <c r="A44" s="47">
        <v>8240</v>
      </c>
      <c r="B44" s="47" t="s">
        <v>614</v>
      </c>
      <c r="C44" s="52">
        <v>0</v>
      </c>
      <c r="D44" s="179">
        <v>35114499.539999999</v>
      </c>
      <c r="E44" s="179">
        <v>32085382.079999998</v>
      </c>
      <c r="F44" s="178">
        <f t="shared" si="1"/>
        <v>3029117.4600000009</v>
      </c>
      <c r="G44" s="179"/>
      <c r="H44" s="179"/>
      <c r="I44" s="179"/>
    </row>
    <row r="45" spans="1:9" x14ac:dyDescent="0.2">
      <c r="A45" s="47">
        <v>8250</v>
      </c>
      <c r="B45" s="47" t="s">
        <v>615</v>
      </c>
      <c r="C45" s="52">
        <v>0</v>
      </c>
      <c r="D45" s="179">
        <v>16756825.289999999</v>
      </c>
      <c r="E45" s="179">
        <v>16756825.289999999</v>
      </c>
      <c r="F45" s="178">
        <f t="shared" si="1"/>
        <v>0</v>
      </c>
      <c r="G45" s="179"/>
      <c r="H45" s="179"/>
      <c r="I45" s="179"/>
    </row>
    <row r="46" spans="1:9" x14ac:dyDescent="0.2">
      <c r="A46" s="47">
        <v>8260</v>
      </c>
      <c r="B46" s="47" t="s">
        <v>616</v>
      </c>
      <c r="C46" s="52">
        <v>0</v>
      </c>
      <c r="D46" s="179">
        <v>-6597160.5499999998</v>
      </c>
      <c r="E46" s="179">
        <v>-4670753.17</v>
      </c>
      <c r="F46" s="178">
        <f t="shared" si="1"/>
        <v>-1926407.38</v>
      </c>
      <c r="G46" s="179"/>
      <c r="H46" s="179"/>
    </row>
    <row r="47" spans="1:9" x14ac:dyDescent="0.2">
      <c r="A47" s="47">
        <v>8270</v>
      </c>
      <c r="B47" s="47" t="s">
        <v>617</v>
      </c>
      <c r="C47" s="52">
        <v>0</v>
      </c>
      <c r="D47" s="179">
        <v>16731076.34</v>
      </c>
      <c r="E47" s="179">
        <v>-31425338.68</v>
      </c>
      <c r="F47" s="178">
        <f t="shared" si="1"/>
        <v>48156415.019999996</v>
      </c>
      <c r="G47" s="179"/>
      <c r="H47" s="179"/>
    </row>
    <row r="48" spans="1:9" x14ac:dyDescent="0.2">
      <c r="A48" s="130"/>
    </row>
    <row r="49" spans="1:2" x14ac:dyDescent="0.2">
      <c r="A49" s="130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202" t="s">
        <v>620</v>
      </c>
      <c r="B5" s="202"/>
      <c r="C5" s="202"/>
      <c r="D5" s="202"/>
      <c r="E5" s="202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7" t="s">
        <v>622</v>
      </c>
      <c r="B10" s="203" t="s">
        <v>623</v>
      </c>
      <c r="C10" s="203"/>
      <c r="D10" s="203"/>
      <c r="E10" s="203"/>
    </row>
    <row r="11" spans="1:8" s="6" customFormat="1" ht="12.95" customHeight="1" x14ac:dyDescent="0.2">
      <c r="A11" s="118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8" t="s">
        <v>626</v>
      </c>
      <c r="B12" s="203" t="s">
        <v>627</v>
      </c>
      <c r="C12" s="203"/>
      <c r="D12" s="203"/>
      <c r="E12" s="203"/>
    </row>
    <row r="13" spans="1:8" s="6" customFormat="1" ht="26.1" customHeight="1" x14ac:dyDescent="0.2">
      <c r="A13" s="118" t="s">
        <v>628</v>
      </c>
      <c r="B13" s="203" t="s">
        <v>629</v>
      </c>
      <c r="C13" s="203"/>
      <c r="D13" s="203"/>
      <c r="E13" s="203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630</v>
      </c>
      <c r="B15" s="9" t="s">
        <v>631</v>
      </c>
    </row>
    <row r="16" spans="1:8" s="6" customFormat="1" ht="12.95" customHeight="1" x14ac:dyDescent="0.2">
      <c r="A16" s="118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9" t="s">
        <v>633</v>
      </c>
    </row>
    <row r="20" spans="1:4" s="6" customFormat="1" ht="12.95" customHeight="1" x14ac:dyDescent="0.2">
      <c r="A20" s="119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opLeftCell="B124" zoomScaleNormal="100" workbookViewId="0">
      <selection activeCell="D137" sqref="D137:H142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81" t="str">
        <f>'Notas a los Edos Financieros'!A1</f>
        <v>SISTEMA MUNICIPAL DE AGUA POTABLE Y ALCANTARILLADO DE MOROLEON</v>
      </c>
      <c r="B1" s="182"/>
      <c r="C1" s="182"/>
      <c r="D1" s="182"/>
      <c r="E1" s="182"/>
      <c r="F1" s="182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81" t="s">
        <v>64</v>
      </c>
      <c r="B2" s="182"/>
      <c r="C2" s="182"/>
      <c r="D2" s="182"/>
      <c r="E2" s="182"/>
      <c r="F2" s="182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81" t="str">
        <f>'Notas a los Edos Financieros'!A3</f>
        <v>Correspondiente del 01 DE ENERO al 30 DE SEPTIEMBRE DE 2023</v>
      </c>
      <c r="B3" s="182"/>
      <c r="C3" s="182"/>
      <c r="D3" s="182"/>
      <c r="E3" s="182"/>
      <c r="F3" s="182"/>
      <c r="G3" s="34" t="s">
        <v>3</v>
      </c>
      <c r="H3" s="43">
        <f>'Notas a los Edos Financieros'!D3</f>
        <v>3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158">
        <v>32422350.68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159">
        <v>8106641.46</v>
      </c>
      <c r="D15" s="42">
        <v>7629952.21</v>
      </c>
      <c r="E15" s="42">
        <v>6561448.8499999996</v>
      </c>
      <c r="F15" s="42">
        <v>5523811.0599999996</v>
      </c>
      <c r="G15" s="42">
        <v>5542376.0999999996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163">
        <v>100000</v>
      </c>
      <c r="D21" s="163">
        <v>100000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87</v>
      </c>
      <c r="C22" s="163">
        <v>0</v>
      </c>
      <c r="D22" s="163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88</v>
      </c>
      <c r="C23" s="163">
        <v>57822.400000000001</v>
      </c>
      <c r="D23" s="163">
        <v>57822.400000000001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160">
        <v>3576793.26</v>
      </c>
    </row>
    <row r="42" spans="1:8" x14ac:dyDescent="0.2">
      <c r="A42" s="40">
        <v>1151</v>
      </c>
      <c r="B42" s="38" t="s">
        <v>110</v>
      </c>
      <c r="C42" s="160">
        <v>3576793.26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161">
        <v>156503948.58000001</v>
      </c>
      <c r="D54" s="42">
        <f>SUM(D55:D61)</f>
        <v>0</v>
      </c>
      <c r="E54" s="42">
        <f>SUM(E55:E61)</f>
        <v>8048953.8200000003</v>
      </c>
    </row>
    <row r="55" spans="1:8" x14ac:dyDescent="0.2">
      <c r="A55" s="40">
        <v>1231</v>
      </c>
      <c r="B55" s="38" t="s">
        <v>121</v>
      </c>
      <c r="C55" s="161">
        <v>2970811.88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161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161">
        <v>9833055.7400000002</v>
      </c>
      <c r="D57" s="42">
        <v>0</v>
      </c>
      <c r="E57" s="42">
        <v>3499592.57</v>
      </c>
    </row>
    <row r="58" spans="1:8" x14ac:dyDescent="0.2">
      <c r="A58" s="40">
        <v>1234</v>
      </c>
      <c r="B58" s="38" t="s">
        <v>124</v>
      </c>
      <c r="C58" s="161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161">
        <v>13178628.710000001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161">
        <v>18761678.940000001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161">
        <v>111759773.31</v>
      </c>
      <c r="D61" s="42">
        <v>0</v>
      </c>
      <c r="E61" s="42">
        <v>4549361.25</v>
      </c>
    </row>
    <row r="62" spans="1:8" x14ac:dyDescent="0.2">
      <c r="A62" s="40">
        <v>1240</v>
      </c>
      <c r="B62" s="38" t="s">
        <v>128</v>
      </c>
      <c r="C62" s="161">
        <v>18207520.73</v>
      </c>
      <c r="D62" s="42">
        <f t="shared" ref="D62:E62" si="0">SUM(D63:D70)</f>
        <v>0</v>
      </c>
      <c r="E62" s="42">
        <f t="shared" si="0"/>
        <v>9616612.209999999</v>
      </c>
    </row>
    <row r="63" spans="1:8" x14ac:dyDescent="0.2">
      <c r="A63" s="40">
        <v>1241</v>
      </c>
      <c r="B63" s="38" t="s">
        <v>129</v>
      </c>
      <c r="C63" s="161">
        <v>3596166.46</v>
      </c>
      <c r="D63" s="42">
        <v>0</v>
      </c>
      <c r="E63" s="42">
        <f>269505.79+2070478+92150.98</f>
        <v>2432134.77</v>
      </c>
    </row>
    <row r="64" spans="1:8" x14ac:dyDescent="0.2">
      <c r="A64" s="40">
        <v>1242</v>
      </c>
      <c r="B64" s="38" t="s">
        <v>130</v>
      </c>
      <c r="C64" s="161">
        <v>26851.07</v>
      </c>
      <c r="D64" s="42">
        <v>0</v>
      </c>
      <c r="E64" s="42">
        <v>10136.950000000001</v>
      </c>
    </row>
    <row r="65" spans="1:8" x14ac:dyDescent="0.2">
      <c r="A65" s="40">
        <v>1243</v>
      </c>
      <c r="B65" s="38" t="s">
        <v>131</v>
      </c>
      <c r="C65" s="161">
        <v>26985.95</v>
      </c>
      <c r="D65" s="42">
        <v>0</v>
      </c>
      <c r="E65" s="42">
        <v>25653.95</v>
      </c>
    </row>
    <row r="66" spans="1:8" x14ac:dyDescent="0.2">
      <c r="A66" s="40">
        <v>1244</v>
      </c>
      <c r="B66" s="38" t="s">
        <v>132</v>
      </c>
      <c r="C66" s="161">
        <v>11411220.02</v>
      </c>
      <c r="D66" s="42">
        <v>0</v>
      </c>
      <c r="E66" s="42">
        <f>6038374.82+185527.76</f>
        <v>6223902.5800000001</v>
      </c>
    </row>
    <row r="67" spans="1:8" x14ac:dyDescent="0.2">
      <c r="A67" s="40">
        <v>1245</v>
      </c>
      <c r="B67" s="38" t="s">
        <v>133</v>
      </c>
      <c r="C67" s="161">
        <v>50008.44</v>
      </c>
      <c r="D67" s="42">
        <v>0</v>
      </c>
      <c r="E67" s="42">
        <v>22676.2</v>
      </c>
    </row>
    <row r="68" spans="1:8" x14ac:dyDescent="0.2">
      <c r="A68" s="40">
        <v>1246</v>
      </c>
      <c r="B68" s="38" t="s">
        <v>134</v>
      </c>
      <c r="C68" s="161">
        <v>3096288.79</v>
      </c>
      <c r="D68" s="42">
        <v>0</v>
      </c>
      <c r="E68" s="42">
        <f>742332.95+30683.64+20338.86+89148.52+1808.03+17795.76</f>
        <v>902107.76</v>
      </c>
    </row>
    <row r="69" spans="1:8" x14ac:dyDescent="0.2">
      <c r="A69" s="40">
        <v>1247</v>
      </c>
      <c r="B69" s="38" t="s">
        <v>135</v>
      </c>
      <c r="C69" s="161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161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162">
        <v>3722019.67</v>
      </c>
      <c r="D74" s="42">
        <f>SUM(D75:D79)</f>
        <v>0</v>
      </c>
      <c r="E74" s="42">
        <f>SUM(E75:E79)</f>
        <v>606915.12000000011</v>
      </c>
    </row>
    <row r="75" spans="1:8" x14ac:dyDescent="0.2">
      <c r="A75" s="40">
        <v>1251</v>
      </c>
      <c r="B75" s="38" t="s">
        <v>141</v>
      </c>
      <c r="C75" s="162">
        <v>172255.6</v>
      </c>
      <c r="D75" s="42">
        <v>0</v>
      </c>
      <c r="E75" s="42">
        <v>88830.31</v>
      </c>
    </row>
    <row r="76" spans="1:8" x14ac:dyDescent="0.2">
      <c r="A76" s="40">
        <v>1252</v>
      </c>
      <c r="B76" s="38" t="s">
        <v>142</v>
      </c>
      <c r="C76" s="16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162">
        <v>1732500</v>
      </c>
      <c r="D77" s="42">
        <v>0</v>
      </c>
      <c r="E77" s="42">
        <v>173250</v>
      </c>
    </row>
    <row r="78" spans="1:8" x14ac:dyDescent="0.2">
      <c r="A78" s="40">
        <v>1254</v>
      </c>
      <c r="B78" s="38" t="s">
        <v>144</v>
      </c>
      <c r="C78" s="162">
        <v>960706.49</v>
      </c>
      <c r="D78" s="42">
        <v>0</v>
      </c>
      <c r="E78" s="42">
        <v>267098.23999999999</v>
      </c>
    </row>
    <row r="79" spans="1:8" x14ac:dyDescent="0.2">
      <c r="A79" s="40">
        <v>1259</v>
      </c>
      <c r="B79" s="38" t="s">
        <v>145</v>
      </c>
      <c r="C79" s="162">
        <v>856557.58</v>
      </c>
      <c r="D79" s="42">
        <v>0</v>
      </c>
      <c r="E79" s="42">
        <v>77736.570000000007</v>
      </c>
    </row>
    <row r="80" spans="1:8" x14ac:dyDescent="0.2">
      <c r="A80" s="40">
        <v>1270</v>
      </c>
      <c r="B80" s="38" t="s">
        <v>146</v>
      </c>
      <c r="C80" s="162">
        <v>2213537.7200000002</v>
      </c>
      <c r="D80" s="42">
        <f>SUM(D81:D86)</f>
        <v>0</v>
      </c>
      <c r="E80" s="42">
        <f>SUM(E81:E86)</f>
        <v>0</v>
      </c>
    </row>
    <row r="81" spans="1:8" x14ac:dyDescent="0.2">
      <c r="A81" s="40">
        <v>1271</v>
      </c>
      <c r="B81" s="38" t="s">
        <v>147</v>
      </c>
      <c r="C81" s="162">
        <v>2213537.7200000002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16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16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16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16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16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163">
        <v>776058.92</v>
      </c>
      <c r="D103" s="163">
        <v>776058.92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163">
        <v>0</v>
      </c>
      <c r="D104" s="163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163">
        <v>2805</v>
      </c>
      <c r="D105" s="163">
        <v>2805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163">
        <v>0</v>
      </c>
      <c r="D106" s="163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163">
        <v>0</v>
      </c>
      <c r="D107" s="163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163">
        <v>0</v>
      </c>
      <c r="D108" s="163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163">
        <v>0</v>
      </c>
      <c r="D109" s="163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163">
        <v>773253.92</v>
      </c>
      <c r="D110" s="163">
        <v>773253.92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f t="shared" ref="D111:D112" si="1">C111</f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0</v>
      </c>
      <c r="D112" s="42">
        <f t="shared" si="1"/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f>SUM(C114:C116)</f>
        <v>0</v>
      </c>
      <c r="D113" s="42">
        <f t="shared" ref="D113" si="2">SUM(D114:D116)</f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f>C114</f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f t="shared" ref="D115:D116" si="3">C115</f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f t="shared" si="3"/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11811023622047245" right="0.11811023622047245" top="0.74803149606299213" bottom="0.74803149606299213" header="0.31496062992125984" footer="0.31496062992125984"/>
  <pageSetup scale="65" orientation="landscape" r:id="rId1"/>
  <headerFooter>
    <oddHeader>&amp;R&amp;P /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22.5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topLeftCell="A208" zoomScaleNormal="100" workbookViewId="0">
      <selection activeCell="E98" sqref="E98:E216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83" t="str">
        <f>ESF!A1</f>
        <v>SISTEMA MUNICIPAL DE AGUA POTABLE Y ALCANTARILLADO DE MOROLEON</v>
      </c>
      <c r="B1" s="183"/>
      <c r="C1" s="183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83" t="s">
        <v>250</v>
      </c>
      <c r="B2" s="183"/>
      <c r="C2" s="183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83" t="str">
        <f>ESF!A3</f>
        <v>Correspondiente del 01 DE ENERO al 30 DE SEPTIEMBRE DE 2023</v>
      </c>
      <c r="B3" s="183"/>
      <c r="C3" s="183"/>
      <c r="D3" s="34" t="s">
        <v>3</v>
      </c>
      <c r="E3" s="43">
        <f>'Notas a los Edos Financieros'!D3</f>
        <v>3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f>SUM(C9+C19+C25+C28+C34+C37+C46)</f>
        <v>46227029.689999998</v>
      </c>
      <c r="D8" s="66"/>
      <c r="E8" s="64"/>
    </row>
    <row r="9" spans="1:5" x14ac:dyDescent="0.2">
      <c r="A9" s="65">
        <v>4110</v>
      </c>
      <c r="B9" s="66" t="s">
        <v>253</v>
      </c>
      <c r="C9" s="69">
        <f>SUM(C10:C18)</f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f>SUM(C20:C24)</f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f>SUM(C26:C27)</f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f>SUM(C29:C33)</f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f>SUM(C35:C36)</f>
        <v>3027699.08</v>
      </c>
      <c r="D34" s="66"/>
      <c r="E34" s="64"/>
    </row>
    <row r="35" spans="1:5" x14ac:dyDescent="0.2">
      <c r="A35" s="65">
        <v>4151</v>
      </c>
      <c r="B35" s="66" t="s">
        <v>278</v>
      </c>
      <c r="C35" s="164">
        <v>3027699.08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f>SUM(C38:C45)</f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f>SUM(C47:C54)</f>
        <v>43199330.609999999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165">
        <v>43199330.609999999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0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f>C74+C77+C83+C85+C87</f>
        <v>52392.62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f>SUM(C75:C76)</f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f>SUM(C78:C82)</f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f>SUM(C84)</f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f>SUM(C86)</f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f>SUM(C88:C94)</f>
        <v>52392.62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166">
        <v>52392.62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167">
        <v>31466050.739999995</v>
      </c>
      <c r="D98" s="70">
        <v>1</v>
      </c>
      <c r="E98" s="66"/>
    </row>
    <row r="99" spans="1:5" x14ac:dyDescent="0.2">
      <c r="A99" s="68">
        <v>5100</v>
      </c>
      <c r="B99" s="66" t="s">
        <v>332</v>
      </c>
      <c r="C99" s="167">
        <v>31466050.739999995</v>
      </c>
      <c r="D99" s="70">
        <f>C99/$C$99</f>
        <v>1</v>
      </c>
      <c r="E99" s="66"/>
    </row>
    <row r="100" spans="1:5" x14ac:dyDescent="0.2">
      <c r="A100" s="68">
        <v>5110</v>
      </c>
      <c r="B100" s="66" t="s">
        <v>333</v>
      </c>
      <c r="C100" s="167">
        <v>11177208.479999999</v>
      </c>
      <c r="D100" s="70">
        <f t="shared" ref="D100:D163" si="0">C100/$C$99</f>
        <v>0.35521484956456284</v>
      </c>
      <c r="E100" s="66"/>
    </row>
    <row r="101" spans="1:5" x14ac:dyDescent="0.2">
      <c r="A101" s="68">
        <v>5111</v>
      </c>
      <c r="B101" s="66" t="s">
        <v>334</v>
      </c>
      <c r="C101" s="167">
        <v>8256155.0700000003</v>
      </c>
      <c r="D101" s="70">
        <f t="shared" si="0"/>
        <v>0.26238294529617229</v>
      </c>
      <c r="E101" s="66"/>
    </row>
    <row r="102" spans="1:5" x14ac:dyDescent="0.2">
      <c r="A102" s="68">
        <v>5112</v>
      </c>
      <c r="B102" s="66" t="s">
        <v>335</v>
      </c>
      <c r="C102" s="167">
        <v>0</v>
      </c>
      <c r="D102" s="70">
        <f t="shared" si="0"/>
        <v>0</v>
      </c>
      <c r="E102" s="66"/>
    </row>
    <row r="103" spans="1:5" x14ac:dyDescent="0.2">
      <c r="A103" s="68">
        <v>5113</v>
      </c>
      <c r="B103" s="66" t="s">
        <v>336</v>
      </c>
      <c r="C103" s="167">
        <v>545795.52</v>
      </c>
      <c r="D103" s="70">
        <f t="shared" si="0"/>
        <v>1.7345536130664745E-2</v>
      </c>
      <c r="E103" s="66"/>
    </row>
    <row r="104" spans="1:5" x14ac:dyDescent="0.2">
      <c r="A104" s="68">
        <v>5114</v>
      </c>
      <c r="B104" s="66" t="s">
        <v>337</v>
      </c>
      <c r="C104" s="167">
        <v>1899698.02</v>
      </c>
      <c r="D104" s="70">
        <f t="shared" si="0"/>
        <v>6.0372940846532185E-2</v>
      </c>
      <c r="E104" s="66"/>
    </row>
    <row r="105" spans="1:5" x14ac:dyDescent="0.2">
      <c r="A105" s="68">
        <v>5115</v>
      </c>
      <c r="B105" s="66" t="s">
        <v>338</v>
      </c>
      <c r="C105" s="167">
        <v>475559.87</v>
      </c>
      <c r="D105" s="70">
        <f t="shared" si="0"/>
        <v>1.5113427291193648E-2</v>
      </c>
      <c r="E105" s="66"/>
    </row>
    <row r="106" spans="1:5" x14ac:dyDescent="0.2">
      <c r="A106" s="68">
        <v>5116</v>
      </c>
      <c r="B106" s="66" t="s">
        <v>339</v>
      </c>
      <c r="C106" s="167">
        <v>0</v>
      </c>
      <c r="D106" s="70">
        <f t="shared" si="0"/>
        <v>0</v>
      </c>
      <c r="E106" s="66"/>
    </row>
    <row r="107" spans="1:5" x14ac:dyDescent="0.2">
      <c r="A107" s="68">
        <v>5120</v>
      </c>
      <c r="B107" s="66" t="s">
        <v>340</v>
      </c>
      <c r="C107" s="167">
        <v>3350455.7699999991</v>
      </c>
      <c r="D107" s="70">
        <f t="shared" si="0"/>
        <v>0.10647843282540895</v>
      </c>
      <c r="E107" s="66"/>
    </row>
    <row r="108" spans="1:5" x14ac:dyDescent="0.2">
      <c r="A108" s="68">
        <v>5121</v>
      </c>
      <c r="B108" s="66" t="s">
        <v>341</v>
      </c>
      <c r="C108" s="167">
        <v>114817.49</v>
      </c>
      <c r="D108" s="70">
        <f t="shared" si="0"/>
        <v>3.6489323350020132E-3</v>
      </c>
      <c r="E108" s="66"/>
    </row>
    <row r="109" spans="1:5" x14ac:dyDescent="0.2">
      <c r="A109" s="68">
        <v>5122</v>
      </c>
      <c r="B109" s="66" t="s">
        <v>342</v>
      </c>
      <c r="C109" s="167">
        <v>49692.6</v>
      </c>
      <c r="D109" s="70">
        <f t="shared" si="0"/>
        <v>1.5792448950967403E-3</v>
      </c>
      <c r="E109" s="66"/>
    </row>
    <row r="110" spans="1:5" x14ac:dyDescent="0.2">
      <c r="A110" s="68">
        <v>5123</v>
      </c>
      <c r="B110" s="66" t="s">
        <v>343</v>
      </c>
      <c r="C110" s="167">
        <v>0</v>
      </c>
      <c r="D110" s="70">
        <f t="shared" si="0"/>
        <v>0</v>
      </c>
      <c r="E110" s="66"/>
    </row>
    <row r="111" spans="1:5" x14ac:dyDescent="0.2">
      <c r="A111" s="68">
        <v>5124</v>
      </c>
      <c r="B111" s="66" t="s">
        <v>344</v>
      </c>
      <c r="C111" s="167">
        <v>2640957.73</v>
      </c>
      <c r="D111" s="70">
        <f t="shared" si="0"/>
        <v>8.3930384267854277E-2</v>
      </c>
      <c r="E111" s="66"/>
    </row>
    <row r="112" spans="1:5" x14ac:dyDescent="0.2">
      <c r="A112" s="68">
        <v>5125</v>
      </c>
      <c r="B112" s="66" t="s">
        <v>345</v>
      </c>
      <c r="C112" s="167">
        <v>1612.78</v>
      </c>
      <c r="D112" s="70">
        <f t="shared" si="0"/>
        <v>5.1254604949512014E-5</v>
      </c>
      <c r="E112" s="66"/>
    </row>
    <row r="113" spans="1:5" x14ac:dyDescent="0.2">
      <c r="A113" s="68">
        <v>5126</v>
      </c>
      <c r="B113" s="66" t="s">
        <v>346</v>
      </c>
      <c r="C113" s="167">
        <v>375191.26</v>
      </c>
      <c r="D113" s="70">
        <f t="shared" si="0"/>
        <v>1.1923684452814179E-2</v>
      </c>
      <c r="E113" s="66"/>
    </row>
    <row r="114" spans="1:5" x14ac:dyDescent="0.2">
      <c r="A114" s="68">
        <v>5127</v>
      </c>
      <c r="B114" s="66" t="s">
        <v>347</v>
      </c>
      <c r="C114" s="167">
        <v>121984.9</v>
      </c>
      <c r="D114" s="70">
        <f t="shared" si="0"/>
        <v>3.8767146537690995E-3</v>
      </c>
      <c r="E114" s="66"/>
    </row>
    <row r="115" spans="1:5" x14ac:dyDescent="0.2">
      <c r="A115" s="68">
        <v>5128</v>
      </c>
      <c r="B115" s="66" t="s">
        <v>348</v>
      </c>
      <c r="C115" s="167">
        <v>0</v>
      </c>
      <c r="D115" s="70">
        <f t="shared" si="0"/>
        <v>0</v>
      </c>
      <c r="E115" s="66"/>
    </row>
    <row r="116" spans="1:5" x14ac:dyDescent="0.2">
      <c r="A116" s="68">
        <v>5129</v>
      </c>
      <c r="B116" s="66" t="s">
        <v>349</v>
      </c>
      <c r="C116" s="167">
        <v>46199.01</v>
      </c>
      <c r="D116" s="70">
        <f t="shared" si="0"/>
        <v>1.4682176159231607E-3</v>
      </c>
      <c r="E116" s="66"/>
    </row>
    <row r="117" spans="1:5" x14ac:dyDescent="0.2">
      <c r="A117" s="68">
        <v>5130</v>
      </c>
      <c r="B117" s="66" t="s">
        <v>350</v>
      </c>
      <c r="C117" s="167">
        <v>16938386.489999998</v>
      </c>
      <c r="D117" s="70">
        <f t="shared" si="0"/>
        <v>0.53830671761002824</v>
      </c>
      <c r="E117" s="66"/>
    </row>
    <row r="118" spans="1:5" x14ac:dyDescent="0.2">
      <c r="A118" s="68">
        <v>5131</v>
      </c>
      <c r="B118" s="66" t="s">
        <v>351</v>
      </c>
      <c r="C118" s="167">
        <v>8884142.7899999991</v>
      </c>
      <c r="D118" s="70">
        <f t="shared" si="0"/>
        <v>0.28234057280999608</v>
      </c>
      <c r="E118" s="66"/>
    </row>
    <row r="119" spans="1:5" x14ac:dyDescent="0.2">
      <c r="A119" s="68">
        <v>5132</v>
      </c>
      <c r="B119" s="66" t="s">
        <v>352</v>
      </c>
      <c r="C119" s="167">
        <v>0</v>
      </c>
      <c r="D119" s="70">
        <f t="shared" si="0"/>
        <v>0</v>
      </c>
      <c r="E119" s="66"/>
    </row>
    <row r="120" spans="1:5" x14ac:dyDescent="0.2">
      <c r="A120" s="68">
        <v>5133</v>
      </c>
      <c r="B120" s="66" t="s">
        <v>353</v>
      </c>
      <c r="C120" s="167">
        <v>388466.61</v>
      </c>
      <c r="D120" s="70">
        <f t="shared" si="0"/>
        <v>1.234557883383112E-2</v>
      </c>
      <c r="E120" s="66"/>
    </row>
    <row r="121" spans="1:5" x14ac:dyDescent="0.2">
      <c r="A121" s="68">
        <v>5134</v>
      </c>
      <c r="B121" s="66" t="s">
        <v>354</v>
      </c>
      <c r="C121" s="167">
        <v>177387.92</v>
      </c>
      <c r="D121" s="70">
        <f t="shared" si="0"/>
        <v>5.6374383129848106E-3</v>
      </c>
      <c r="E121" s="66"/>
    </row>
    <row r="122" spans="1:5" x14ac:dyDescent="0.2">
      <c r="A122" s="68">
        <v>5135</v>
      </c>
      <c r="B122" s="66" t="s">
        <v>355</v>
      </c>
      <c r="C122" s="167">
        <v>3561193.4</v>
      </c>
      <c r="D122" s="70">
        <f t="shared" si="0"/>
        <v>0.11317573436290723</v>
      </c>
      <c r="E122" s="66"/>
    </row>
    <row r="123" spans="1:5" x14ac:dyDescent="0.2">
      <c r="A123" s="68">
        <v>5136</v>
      </c>
      <c r="B123" s="66" t="s">
        <v>356</v>
      </c>
      <c r="C123" s="167">
        <v>25643.14</v>
      </c>
      <c r="D123" s="70">
        <f t="shared" si="0"/>
        <v>8.1494624831968999E-4</v>
      </c>
      <c r="E123" s="66"/>
    </row>
    <row r="124" spans="1:5" x14ac:dyDescent="0.2">
      <c r="A124" s="68">
        <v>5137</v>
      </c>
      <c r="B124" s="66" t="s">
        <v>357</v>
      </c>
      <c r="C124" s="167">
        <v>19895.939999999999</v>
      </c>
      <c r="D124" s="70">
        <f t="shared" si="0"/>
        <v>6.3229860538895207E-4</v>
      </c>
      <c r="E124" s="66"/>
    </row>
    <row r="125" spans="1:5" x14ac:dyDescent="0.2">
      <c r="A125" s="68">
        <v>5138</v>
      </c>
      <c r="B125" s="66" t="s">
        <v>358</v>
      </c>
      <c r="C125" s="167">
        <v>38781.79</v>
      </c>
      <c r="D125" s="70">
        <f t="shared" si="0"/>
        <v>1.2324962646392786E-3</v>
      </c>
      <c r="E125" s="66"/>
    </row>
    <row r="126" spans="1:5" x14ac:dyDescent="0.2">
      <c r="A126" s="68">
        <v>5139</v>
      </c>
      <c r="B126" s="66" t="s">
        <v>359</v>
      </c>
      <c r="C126" s="167">
        <v>3842874.9</v>
      </c>
      <c r="D126" s="70">
        <f t="shared" si="0"/>
        <v>0.12212765217196114</v>
      </c>
      <c r="E126" s="66"/>
    </row>
    <row r="127" spans="1:5" x14ac:dyDescent="0.2">
      <c r="A127" s="68">
        <v>5200</v>
      </c>
      <c r="B127" s="66" t="s">
        <v>360</v>
      </c>
      <c r="C127" s="69">
        <f>C128+C131+C134+C137+C142+C146+C149+C151+C157</f>
        <v>0</v>
      </c>
      <c r="D127" s="70">
        <f t="shared" si="0"/>
        <v>0</v>
      </c>
      <c r="E127" s="66"/>
    </row>
    <row r="128" spans="1:5" x14ac:dyDescent="0.2">
      <c r="A128" s="68">
        <v>5210</v>
      </c>
      <c r="B128" s="66" t="s">
        <v>361</v>
      </c>
      <c r="C128" s="69">
        <f>SUM(C129:C130)</f>
        <v>0</v>
      </c>
      <c r="D128" s="70">
        <f t="shared" si="0"/>
        <v>0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>
        <f t="shared" si="0"/>
        <v>0</v>
      </c>
      <c r="E130" s="66"/>
    </row>
    <row r="131" spans="1:5" x14ac:dyDescent="0.2">
      <c r="A131" s="68">
        <v>5220</v>
      </c>
      <c r="B131" s="66" t="s">
        <v>364</v>
      </c>
      <c r="C131" s="69">
        <f>SUM(C132:C133)</f>
        <v>0</v>
      </c>
      <c r="D131" s="70">
        <f t="shared" si="0"/>
        <v>0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>
        <f t="shared" si="0"/>
        <v>0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>
        <f t="shared" si="0"/>
        <v>0</v>
      </c>
      <c r="E133" s="66"/>
    </row>
    <row r="134" spans="1:5" x14ac:dyDescent="0.2">
      <c r="A134" s="68">
        <v>5230</v>
      </c>
      <c r="B134" s="66" t="s">
        <v>308</v>
      </c>
      <c r="C134" s="69">
        <f>SUM(C135:C136)</f>
        <v>0</v>
      </c>
      <c r="D134" s="70">
        <f t="shared" si="0"/>
        <v>0</v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70">
        <f t="shared" si="0"/>
        <v>0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>
        <f t="shared" si="0"/>
        <v>0</v>
      </c>
      <c r="E136" s="66"/>
    </row>
    <row r="137" spans="1:5" x14ac:dyDescent="0.2">
      <c r="A137" s="68">
        <v>5240</v>
      </c>
      <c r="B137" s="66" t="s">
        <v>369</v>
      </c>
      <c r="C137" s="69">
        <f>SUM(C138:C141)</f>
        <v>0</v>
      </c>
      <c r="D137" s="70">
        <f t="shared" si="0"/>
        <v>0</v>
      </c>
      <c r="E137" s="66"/>
    </row>
    <row r="138" spans="1:5" x14ac:dyDescent="0.2">
      <c r="A138" s="68">
        <v>5241</v>
      </c>
      <c r="B138" s="66" t="s">
        <v>370</v>
      </c>
      <c r="C138" s="69">
        <v>0</v>
      </c>
      <c r="D138" s="70">
        <f t="shared" si="0"/>
        <v>0</v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70">
        <f t="shared" si="0"/>
        <v>0</v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70">
        <f t="shared" si="0"/>
        <v>0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>
        <f t="shared" si="0"/>
        <v>0</v>
      </c>
      <c r="E141" s="66"/>
    </row>
    <row r="142" spans="1:5" x14ac:dyDescent="0.2">
      <c r="A142" s="68">
        <v>5250</v>
      </c>
      <c r="B142" s="66" t="s">
        <v>309</v>
      </c>
      <c r="C142" s="69">
        <f>SUM(C143:C145)</f>
        <v>0</v>
      </c>
      <c r="D142" s="70">
        <f t="shared" si="0"/>
        <v>0</v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70">
        <f t="shared" si="0"/>
        <v>0</v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70">
        <f t="shared" si="0"/>
        <v>0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>
        <f t="shared" si="0"/>
        <v>0</v>
      </c>
      <c r="E145" s="66"/>
    </row>
    <row r="146" spans="1:5" x14ac:dyDescent="0.2">
      <c r="A146" s="68">
        <v>5260</v>
      </c>
      <c r="B146" s="66" t="s">
        <v>377</v>
      </c>
      <c r="C146" s="69">
        <f>SUM(C147:C148)</f>
        <v>0</v>
      </c>
      <c r="D146" s="70">
        <f t="shared" si="0"/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>
        <f t="shared" si="0"/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>
        <f t="shared" si="0"/>
        <v>0</v>
      </c>
      <c r="E148" s="66"/>
    </row>
    <row r="149" spans="1:5" x14ac:dyDescent="0.2">
      <c r="A149" s="68">
        <v>5270</v>
      </c>
      <c r="B149" s="66" t="s">
        <v>380</v>
      </c>
      <c r="C149" s="69">
        <f>SUM(C150)</f>
        <v>0</v>
      </c>
      <c r="D149" s="70">
        <f t="shared" si="0"/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>
        <f t="shared" si="0"/>
        <v>0</v>
      </c>
      <c r="E150" s="66"/>
    </row>
    <row r="151" spans="1:5" x14ac:dyDescent="0.2">
      <c r="A151" s="68">
        <v>5280</v>
      </c>
      <c r="B151" s="66" t="s">
        <v>382</v>
      </c>
      <c r="C151" s="69">
        <f>SUM(C152:C156)</f>
        <v>0</v>
      </c>
      <c r="D151" s="70">
        <f t="shared" si="0"/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>
        <f t="shared" si="0"/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>
        <f t="shared" si="0"/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>
        <f t="shared" si="0"/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>
        <f t="shared" si="0"/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>
        <f t="shared" si="0"/>
        <v>0</v>
      </c>
      <c r="E156" s="66"/>
    </row>
    <row r="157" spans="1:5" x14ac:dyDescent="0.2">
      <c r="A157" s="68">
        <v>5290</v>
      </c>
      <c r="B157" s="66" t="s">
        <v>388</v>
      </c>
      <c r="C157" s="69">
        <f>SUM(C158:C159)</f>
        <v>0</v>
      </c>
      <c r="D157" s="70">
        <f t="shared" si="0"/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>
        <f t="shared" si="0"/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>
        <f t="shared" si="0"/>
        <v>0</v>
      </c>
      <c r="E159" s="66"/>
    </row>
    <row r="160" spans="1:5" x14ac:dyDescent="0.2">
      <c r="A160" s="68">
        <v>5300</v>
      </c>
      <c r="B160" s="66" t="s">
        <v>391</v>
      </c>
      <c r="C160" s="69">
        <f>C161+C164+C167</f>
        <v>0</v>
      </c>
      <c r="D160" s="70">
        <f t="shared" si="0"/>
        <v>0</v>
      </c>
      <c r="E160" s="66"/>
    </row>
    <row r="161" spans="1:5" x14ac:dyDescent="0.2">
      <c r="A161" s="68">
        <v>5310</v>
      </c>
      <c r="B161" s="66" t="s">
        <v>301</v>
      </c>
      <c r="C161" s="69">
        <f>C162+C163</f>
        <v>0</v>
      </c>
      <c r="D161" s="70">
        <f t="shared" si="0"/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>
        <f t="shared" si="0"/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>
        <f t="shared" si="0"/>
        <v>0</v>
      </c>
      <c r="E163" s="66"/>
    </row>
    <row r="164" spans="1:5" x14ac:dyDescent="0.2">
      <c r="A164" s="68">
        <v>5320</v>
      </c>
      <c r="B164" s="66" t="s">
        <v>302</v>
      </c>
      <c r="C164" s="69">
        <f>SUM(C165:C166)</f>
        <v>0</v>
      </c>
      <c r="D164" s="70">
        <f t="shared" ref="D164:D203" si="1">C164/$C$99</f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>
        <f t="shared" si="1"/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>
        <f t="shared" si="1"/>
        <v>0</v>
      </c>
      <c r="E166" s="66"/>
    </row>
    <row r="167" spans="1:5" x14ac:dyDescent="0.2">
      <c r="A167" s="68">
        <v>5330</v>
      </c>
      <c r="B167" s="66" t="s">
        <v>303</v>
      </c>
      <c r="C167" s="69">
        <f>SUM(C168:C169)</f>
        <v>0</v>
      </c>
      <c r="D167" s="70">
        <f t="shared" si="1"/>
        <v>0</v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>
        <f t="shared" si="1"/>
        <v>0</v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>
        <f t="shared" si="1"/>
        <v>0</v>
      </c>
      <c r="E169" s="66"/>
    </row>
    <row r="170" spans="1:5" x14ac:dyDescent="0.2">
      <c r="A170" s="68">
        <v>5400</v>
      </c>
      <c r="B170" s="66" t="s">
        <v>398</v>
      </c>
      <c r="C170" s="69">
        <f>C171+C174+C177+C180+C182</f>
        <v>0</v>
      </c>
      <c r="D170" s="70">
        <f t="shared" si="1"/>
        <v>0</v>
      </c>
      <c r="E170" s="66"/>
    </row>
    <row r="171" spans="1:5" x14ac:dyDescent="0.2">
      <c r="A171" s="68">
        <v>5410</v>
      </c>
      <c r="B171" s="66" t="s">
        <v>399</v>
      </c>
      <c r="C171" s="69">
        <f>SUM(C172:C173)</f>
        <v>0</v>
      </c>
      <c r="D171" s="70">
        <f t="shared" si="1"/>
        <v>0</v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70">
        <f t="shared" si="1"/>
        <v>0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>
        <f t="shared" si="1"/>
        <v>0</v>
      </c>
      <c r="E173" s="66"/>
    </row>
    <row r="174" spans="1:5" x14ac:dyDescent="0.2">
      <c r="A174" s="68">
        <v>5420</v>
      </c>
      <c r="B174" s="66" t="s">
        <v>402</v>
      </c>
      <c r="C174" s="69">
        <f>SUM(C175:C176)</f>
        <v>0</v>
      </c>
      <c r="D174" s="70">
        <f t="shared" si="1"/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>
        <f t="shared" si="1"/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>
        <f t="shared" si="1"/>
        <v>0</v>
      </c>
      <c r="E176" s="66"/>
    </row>
    <row r="177" spans="1:5" x14ac:dyDescent="0.2">
      <c r="A177" s="68">
        <v>5430</v>
      </c>
      <c r="B177" s="66" t="s">
        <v>405</v>
      </c>
      <c r="C177" s="69">
        <f>SUM(C178:C179)</f>
        <v>0</v>
      </c>
      <c r="D177" s="70">
        <f t="shared" si="1"/>
        <v>0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>
        <f t="shared" si="1"/>
        <v>0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>
        <f t="shared" si="1"/>
        <v>0</v>
      </c>
      <c r="E179" s="66"/>
    </row>
    <row r="180" spans="1:5" x14ac:dyDescent="0.2">
      <c r="A180" s="68">
        <v>5440</v>
      </c>
      <c r="B180" s="66" t="s">
        <v>408</v>
      </c>
      <c r="C180" s="69">
        <f>SUM(C181)</f>
        <v>0</v>
      </c>
      <c r="D180" s="70">
        <f t="shared" si="1"/>
        <v>0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>
        <f t="shared" si="1"/>
        <v>0</v>
      </c>
      <c r="E181" s="66"/>
    </row>
    <row r="182" spans="1:5" x14ac:dyDescent="0.2">
      <c r="A182" s="68">
        <v>5450</v>
      </c>
      <c r="B182" s="66" t="s">
        <v>409</v>
      </c>
      <c r="C182" s="69">
        <f>SUM(C183:C184)</f>
        <v>0</v>
      </c>
      <c r="D182" s="70">
        <f t="shared" si="1"/>
        <v>0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>
        <f t="shared" si="1"/>
        <v>0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>
        <f t="shared" si="1"/>
        <v>0</v>
      </c>
      <c r="E184" s="66"/>
    </row>
    <row r="185" spans="1:5" x14ac:dyDescent="0.2">
      <c r="A185" s="68">
        <v>5500</v>
      </c>
      <c r="B185" s="66" t="s">
        <v>412</v>
      </c>
      <c r="C185" s="69">
        <f>C186+C195+C198+C204</f>
        <v>0</v>
      </c>
      <c r="D185" s="70">
        <f t="shared" si="1"/>
        <v>0</v>
      </c>
      <c r="E185" s="66"/>
    </row>
    <row r="186" spans="1:5" x14ac:dyDescent="0.2">
      <c r="A186" s="68">
        <v>5510</v>
      </c>
      <c r="B186" s="66" t="s">
        <v>413</v>
      </c>
      <c r="C186" s="69">
        <f>SUM(C187:C194)</f>
        <v>0</v>
      </c>
      <c r="D186" s="70">
        <f t="shared" si="1"/>
        <v>0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>
        <f t="shared" si="1"/>
        <v>0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>
        <f t="shared" si="1"/>
        <v>0</v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70">
        <f t="shared" si="1"/>
        <v>0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>
        <f t="shared" si="1"/>
        <v>0</v>
      </c>
      <c r="E190" s="66"/>
    </row>
    <row r="191" spans="1:5" x14ac:dyDescent="0.2">
      <c r="A191" s="68">
        <v>5515</v>
      </c>
      <c r="B191" s="66" t="s">
        <v>418</v>
      </c>
      <c r="C191" s="69">
        <v>0</v>
      </c>
      <c r="D191" s="70">
        <f t="shared" si="1"/>
        <v>0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>
        <f t="shared" si="1"/>
        <v>0</v>
      </c>
      <c r="E192" s="66"/>
    </row>
    <row r="193" spans="1:5" x14ac:dyDescent="0.2">
      <c r="A193" s="68">
        <v>5517</v>
      </c>
      <c r="B193" s="66" t="s">
        <v>420</v>
      </c>
      <c r="C193" s="69">
        <v>0</v>
      </c>
      <c r="D193" s="70">
        <f t="shared" si="1"/>
        <v>0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>
        <f t="shared" si="1"/>
        <v>0</v>
      </c>
      <c r="E194" s="66"/>
    </row>
    <row r="195" spans="1:5" x14ac:dyDescent="0.2">
      <c r="A195" s="68">
        <v>5520</v>
      </c>
      <c r="B195" s="66" t="s">
        <v>422</v>
      </c>
      <c r="C195" s="69">
        <f>SUM(C196:C197)</f>
        <v>0</v>
      </c>
      <c r="D195" s="70">
        <f t="shared" si="1"/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>
        <f t="shared" si="1"/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>
        <f t="shared" si="1"/>
        <v>0</v>
      </c>
      <c r="E197" s="66"/>
    </row>
    <row r="198" spans="1:5" x14ac:dyDescent="0.2">
      <c r="A198" s="68">
        <v>5530</v>
      </c>
      <c r="B198" s="66" t="s">
        <v>425</v>
      </c>
      <c r="C198" s="69">
        <f>SUM(C199:C203)</f>
        <v>0</v>
      </c>
      <c r="D198" s="70">
        <f t="shared" si="1"/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>
        <f t="shared" si="1"/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>
        <f t="shared" si="1"/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>
        <f t="shared" si="1"/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>
        <f t="shared" si="1"/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>
        <f t="shared" si="1"/>
        <v>0</v>
      </c>
      <c r="E203" s="66"/>
    </row>
    <row r="204" spans="1:5" x14ac:dyDescent="0.2">
      <c r="A204" s="68">
        <v>5590</v>
      </c>
      <c r="B204" s="66" t="s">
        <v>431</v>
      </c>
      <c r="C204" s="69">
        <f>SUM(C205:C213)</f>
        <v>0</v>
      </c>
      <c r="D204" s="70">
        <f t="shared" ref="D204:D216" si="2">C204/$C$99</f>
        <v>0</v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70">
        <f t="shared" si="2"/>
        <v>0</v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70">
        <f t="shared" si="2"/>
        <v>0</v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70">
        <f t="shared" si="2"/>
        <v>0</v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70">
        <f t="shared" si="2"/>
        <v>0</v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70">
        <f t="shared" si="2"/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>
        <f t="shared" si="2"/>
        <v>0</v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70">
        <f t="shared" si="2"/>
        <v>0</v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70">
        <f t="shared" si="2"/>
        <v>0</v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70">
        <f t="shared" si="2"/>
        <v>0</v>
      </c>
      <c r="E213" s="66"/>
    </row>
    <row r="214" spans="1:5" x14ac:dyDescent="0.2">
      <c r="A214" s="68">
        <v>5600</v>
      </c>
      <c r="B214" s="66" t="s">
        <v>440</v>
      </c>
      <c r="C214" s="69">
        <f>C215</f>
        <v>0</v>
      </c>
      <c r="D214" s="70">
        <f t="shared" si="2"/>
        <v>0</v>
      </c>
      <c r="E214" s="66"/>
    </row>
    <row r="215" spans="1:5" x14ac:dyDescent="0.2">
      <c r="A215" s="68">
        <v>5610</v>
      </c>
      <c r="B215" s="66" t="s">
        <v>441</v>
      </c>
      <c r="C215" s="69">
        <f>C216</f>
        <v>0</v>
      </c>
      <c r="D215" s="70">
        <f t="shared" si="2"/>
        <v>0</v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70">
        <f t="shared" si="2"/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11811023622047245" right="0.11811023622047245" top="0.74803149606299213" bottom="0.74803149606299213" header="0.31496062992125984" footer="0.31496062992125984"/>
  <pageSetup scale="65" orientation="portrait" r:id="rId1"/>
  <headerFooter>
    <oddHeader>&amp;R&amp;P /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443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444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444</v>
      </c>
    </row>
    <row r="13" spans="1:2" ht="22.5" x14ac:dyDescent="0.2">
      <c r="A13" s="114"/>
      <c r="B13" s="25" t="s">
        <v>445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topLeftCell="A13" workbookViewId="0">
      <selection activeCell="D14" sqref="D14:E27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84" t="str">
        <f>ESF!A1</f>
        <v>SISTEMA MUNICIPAL DE AGUA POTABLE Y ALCANTARILLADO DE MOROLEON</v>
      </c>
      <c r="B1" s="184"/>
      <c r="C1" s="184"/>
      <c r="D1" s="45" t="s">
        <v>0</v>
      </c>
      <c r="E1" s="46">
        <f>'Notas a los Edos Financieros'!D1</f>
        <v>2023</v>
      </c>
    </row>
    <row r="2" spans="1:5" ht="18.95" customHeight="1" x14ac:dyDescent="0.2">
      <c r="A2" s="184" t="s">
        <v>448</v>
      </c>
      <c r="B2" s="184"/>
      <c r="C2" s="184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84" t="str">
        <f>ESF!A3</f>
        <v>Correspondiente del 01 DE ENERO al 30 DE SEPTIEMBRE DE 2023</v>
      </c>
      <c r="B3" s="184"/>
      <c r="C3" s="184"/>
      <c r="D3" s="45" t="s">
        <v>3</v>
      </c>
      <c r="E3" s="46">
        <f>'Notas a los Edos Financieros'!D3</f>
        <v>3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62580543.130000003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168">
        <v>14813371.57</v>
      </c>
    </row>
    <row r="15" spans="1:5" x14ac:dyDescent="0.2">
      <c r="A15" s="51">
        <v>3220</v>
      </c>
      <c r="B15" s="47" t="s">
        <v>455</v>
      </c>
      <c r="C15" s="52">
        <v>127971485.43000001</v>
      </c>
    </row>
    <row r="16" spans="1:5" x14ac:dyDescent="0.2">
      <c r="A16" s="51">
        <v>3230</v>
      </c>
      <c r="B16" s="47" t="s">
        <v>456</v>
      </c>
      <c r="C16" s="52">
        <f>SUM(C17:C20)</f>
        <v>0</v>
      </c>
    </row>
    <row r="17" spans="1:3" x14ac:dyDescent="0.2">
      <c r="A17" s="51">
        <v>3231</v>
      </c>
      <c r="B17" s="47" t="s">
        <v>457</v>
      </c>
      <c r="C17" s="52">
        <v>0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f>SUM(C22:C24)</f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f>SUM(C26:C27)</f>
        <v>7661983.2599999998</v>
      </c>
    </row>
    <row r="26" spans="1:3" x14ac:dyDescent="0.2">
      <c r="A26" s="51">
        <v>3251</v>
      </c>
      <c r="B26" s="47" t="s">
        <v>466</v>
      </c>
      <c r="C26" s="169">
        <v>7661983.2599999998</v>
      </c>
    </row>
    <row r="27" spans="1:3" x14ac:dyDescent="0.2">
      <c r="A27" s="51">
        <v>3252</v>
      </c>
      <c r="B27" s="47" t="s">
        <v>467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topLeftCell="A130" workbookViewId="0">
      <selection activeCell="C133" sqref="C133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84" t="str">
        <f>ESF!A1</f>
        <v>SISTEMA MUNICIPAL DE AGUA POTABLE Y ALCANTARILLADO DE MOROLEON</v>
      </c>
      <c r="B1" s="184"/>
      <c r="C1" s="184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84" t="s">
        <v>471</v>
      </c>
      <c r="B2" s="184"/>
      <c r="C2" s="184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84" t="str">
        <f>ESF!A3</f>
        <v>Correspondiente del 01 DE ENERO al 30 DE SEPTIEMBRE DE 2023</v>
      </c>
      <c r="B3" s="184"/>
      <c r="C3" s="184"/>
      <c r="D3" s="45" t="s">
        <v>3</v>
      </c>
      <c r="E3" s="46">
        <f>'Notas a los Edos Financieros'!D3</f>
        <v>3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474</v>
      </c>
      <c r="C8" s="52">
        <v>0</v>
      </c>
      <c r="D8" s="52">
        <v>0</v>
      </c>
    </row>
    <row r="9" spans="1:5" x14ac:dyDescent="0.2">
      <c r="A9" s="51">
        <v>1112</v>
      </c>
      <c r="B9" s="47" t="s">
        <v>475</v>
      </c>
      <c r="C9" s="170">
        <v>7865288.96</v>
      </c>
      <c r="D9" s="52">
        <v>19998032.300000001</v>
      </c>
    </row>
    <row r="10" spans="1:5" x14ac:dyDescent="0.2">
      <c r="A10" s="51">
        <v>1113</v>
      </c>
      <c r="B10" s="47" t="s">
        <v>476</v>
      </c>
      <c r="C10" s="170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170">
        <v>32422350.68</v>
      </c>
      <c r="D11" s="52">
        <v>20675019.609999999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479</v>
      </c>
      <c r="C15" s="52">
        <f>SUM(C8:C14)</f>
        <v>40287639.640000001</v>
      </c>
      <c r="D15" s="52">
        <f>SUM(D8:D14)</f>
        <v>40673051.909999996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4" t="s">
        <v>481</v>
      </c>
      <c r="D19" s="124" t="s">
        <v>482</v>
      </c>
    </row>
    <row r="20" spans="1:4" x14ac:dyDescent="0.2">
      <c r="A20" s="58">
        <v>1230</v>
      </c>
      <c r="B20" s="59" t="s">
        <v>120</v>
      </c>
      <c r="C20" s="172">
        <v>14139134.99</v>
      </c>
      <c r="D20" s="172">
        <v>14139134.99</v>
      </c>
    </row>
    <row r="21" spans="1:4" x14ac:dyDescent="0.2">
      <c r="A21" s="51">
        <v>1231</v>
      </c>
      <c r="B21" s="47" t="s">
        <v>121</v>
      </c>
      <c r="C21" s="171">
        <v>0</v>
      </c>
      <c r="D21" s="171">
        <v>0</v>
      </c>
    </row>
    <row r="22" spans="1:4" x14ac:dyDescent="0.2">
      <c r="A22" s="51">
        <v>1232</v>
      </c>
      <c r="B22" s="47" t="s">
        <v>122</v>
      </c>
      <c r="C22" s="171">
        <v>0</v>
      </c>
      <c r="D22" s="171">
        <v>0</v>
      </c>
    </row>
    <row r="23" spans="1:4" x14ac:dyDescent="0.2">
      <c r="A23" s="51">
        <v>1233</v>
      </c>
      <c r="B23" s="47" t="s">
        <v>123</v>
      </c>
      <c r="C23" s="171">
        <v>0</v>
      </c>
      <c r="D23" s="171">
        <v>0</v>
      </c>
    </row>
    <row r="24" spans="1:4" x14ac:dyDescent="0.2">
      <c r="A24" s="51">
        <v>1234</v>
      </c>
      <c r="B24" s="47" t="s">
        <v>124</v>
      </c>
      <c r="C24" s="171">
        <v>0</v>
      </c>
      <c r="D24" s="171">
        <v>0</v>
      </c>
    </row>
    <row r="25" spans="1:4" x14ac:dyDescent="0.2">
      <c r="A25" s="51">
        <v>1235</v>
      </c>
      <c r="B25" s="47" t="s">
        <v>125</v>
      </c>
      <c r="C25" s="171">
        <v>14139134.99</v>
      </c>
      <c r="D25" s="171">
        <v>14139134.99</v>
      </c>
    </row>
    <row r="26" spans="1:4" x14ac:dyDescent="0.2">
      <c r="A26" s="51">
        <v>1236</v>
      </c>
      <c r="B26" s="47" t="s">
        <v>126</v>
      </c>
      <c r="C26" s="171">
        <v>0</v>
      </c>
      <c r="D26" s="171">
        <v>0</v>
      </c>
    </row>
    <row r="27" spans="1:4" x14ac:dyDescent="0.2">
      <c r="A27" s="51">
        <v>1239</v>
      </c>
      <c r="B27" s="47" t="s">
        <v>127</v>
      </c>
      <c r="C27" s="171">
        <v>0</v>
      </c>
      <c r="D27" s="171">
        <v>0</v>
      </c>
    </row>
    <row r="28" spans="1:4" x14ac:dyDescent="0.2">
      <c r="A28" s="58">
        <v>1240</v>
      </c>
      <c r="B28" s="59" t="s">
        <v>128</v>
      </c>
      <c r="C28" s="172">
        <v>923064.6100000001</v>
      </c>
      <c r="D28" s="172">
        <v>923064.6100000001</v>
      </c>
    </row>
    <row r="29" spans="1:4" x14ac:dyDescent="0.2">
      <c r="A29" s="51">
        <v>1241</v>
      </c>
      <c r="B29" s="47" t="s">
        <v>129</v>
      </c>
      <c r="C29" s="171">
        <v>106200.16</v>
      </c>
      <c r="D29" s="171">
        <v>106200.16</v>
      </c>
    </row>
    <row r="30" spans="1:4" x14ac:dyDescent="0.2">
      <c r="A30" s="51">
        <v>1242</v>
      </c>
      <c r="B30" s="47" t="s">
        <v>130</v>
      </c>
      <c r="C30" s="171">
        <v>0</v>
      </c>
      <c r="D30" s="171">
        <v>0</v>
      </c>
    </row>
    <row r="31" spans="1:4" x14ac:dyDescent="0.2">
      <c r="A31" s="51">
        <v>1243</v>
      </c>
      <c r="B31" s="47" t="s">
        <v>131</v>
      </c>
      <c r="C31" s="171">
        <v>0</v>
      </c>
      <c r="D31" s="171">
        <v>0</v>
      </c>
    </row>
    <row r="32" spans="1:4" x14ac:dyDescent="0.2">
      <c r="A32" s="51">
        <v>1244</v>
      </c>
      <c r="B32" s="47" t="s">
        <v>132</v>
      </c>
      <c r="C32" s="171">
        <v>427491.38</v>
      </c>
      <c r="D32" s="171">
        <v>427491.38</v>
      </c>
    </row>
    <row r="33" spans="1:6" x14ac:dyDescent="0.2">
      <c r="A33" s="51">
        <v>1245</v>
      </c>
      <c r="B33" s="47" t="s">
        <v>133</v>
      </c>
      <c r="C33" s="171">
        <v>0</v>
      </c>
      <c r="D33" s="171">
        <v>0</v>
      </c>
    </row>
    <row r="34" spans="1:6" x14ac:dyDescent="0.2">
      <c r="A34" s="51">
        <v>1246</v>
      </c>
      <c r="B34" s="47" t="s">
        <v>134</v>
      </c>
      <c r="C34" s="171">
        <v>389373.07</v>
      </c>
      <c r="D34" s="171">
        <v>389373.07</v>
      </c>
    </row>
    <row r="35" spans="1:6" x14ac:dyDescent="0.2">
      <c r="A35" s="51">
        <v>1247</v>
      </c>
      <c r="B35" s="47" t="s">
        <v>135</v>
      </c>
      <c r="C35" s="171">
        <v>0</v>
      </c>
      <c r="D35" s="171">
        <v>0</v>
      </c>
    </row>
    <row r="36" spans="1:6" x14ac:dyDescent="0.2">
      <c r="A36" s="51">
        <v>1248</v>
      </c>
      <c r="B36" s="47" t="s">
        <v>136</v>
      </c>
      <c r="C36" s="171">
        <v>0</v>
      </c>
      <c r="D36" s="171">
        <v>0</v>
      </c>
    </row>
    <row r="37" spans="1:6" x14ac:dyDescent="0.2">
      <c r="A37" s="58">
        <v>1250</v>
      </c>
      <c r="B37" s="59" t="s">
        <v>140</v>
      </c>
      <c r="C37" s="172">
        <v>2516.1</v>
      </c>
      <c r="D37" s="172">
        <v>2516.1</v>
      </c>
    </row>
    <row r="38" spans="1:6" x14ac:dyDescent="0.2">
      <c r="A38" s="51">
        <v>1251</v>
      </c>
      <c r="B38" s="47" t="s">
        <v>141</v>
      </c>
      <c r="C38" s="171">
        <v>0</v>
      </c>
      <c r="D38" s="171">
        <v>0</v>
      </c>
    </row>
    <row r="39" spans="1:6" x14ac:dyDescent="0.2">
      <c r="A39" s="51">
        <v>1252</v>
      </c>
      <c r="B39" s="47" t="s">
        <v>142</v>
      </c>
      <c r="C39" s="171">
        <v>0</v>
      </c>
      <c r="D39" s="171">
        <v>0</v>
      </c>
    </row>
    <row r="40" spans="1:6" x14ac:dyDescent="0.2">
      <c r="A40" s="51">
        <v>1253</v>
      </c>
      <c r="B40" s="47" t="s">
        <v>143</v>
      </c>
      <c r="C40" s="171">
        <v>0</v>
      </c>
      <c r="D40" s="171">
        <v>0</v>
      </c>
    </row>
    <row r="41" spans="1:6" x14ac:dyDescent="0.2">
      <c r="A41" s="51">
        <v>1254</v>
      </c>
      <c r="B41" s="47" t="s">
        <v>144</v>
      </c>
      <c r="C41" s="171">
        <v>2516.1</v>
      </c>
      <c r="D41" s="171">
        <v>2516.1</v>
      </c>
    </row>
    <row r="42" spans="1:6" x14ac:dyDescent="0.2">
      <c r="A42" s="51">
        <v>1259</v>
      </c>
      <c r="B42" s="47" t="s">
        <v>145</v>
      </c>
      <c r="C42" s="171">
        <v>0</v>
      </c>
      <c r="D42" s="171">
        <v>0</v>
      </c>
    </row>
    <row r="43" spans="1:6" x14ac:dyDescent="0.2">
      <c r="A43" s="51"/>
      <c r="B43" s="132" t="s">
        <v>483</v>
      </c>
      <c r="C43" s="172">
        <v>15064715.699999999</v>
      </c>
      <c r="D43" s="172">
        <v>15064715.699999999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4">
        <v>2023</v>
      </c>
      <c r="D46" s="124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73">
        <v>14813371.57</v>
      </c>
      <c r="D47" s="120">
        <v>0</v>
      </c>
      <c r="E47" s="139"/>
      <c r="F47"/>
    </row>
    <row r="48" spans="1:6" ht="9.9499999999999993" customHeight="1" x14ac:dyDescent="0.25">
      <c r="A48" s="51"/>
      <c r="B48" s="132" t="s">
        <v>486</v>
      </c>
      <c r="C48" s="174">
        <f>+C49+C61+C89+C92</f>
        <v>-1926407.3800000001</v>
      </c>
      <c r="D48" s="176">
        <f>+D49+D61+D89+D92</f>
        <v>3553425.73</v>
      </c>
      <c r="E48" s="140"/>
      <c r="F48"/>
    </row>
    <row r="49" spans="1:6" ht="9.9499999999999993" customHeight="1" x14ac:dyDescent="0.25">
      <c r="A49" s="58">
        <v>5400</v>
      </c>
      <c r="B49" s="59" t="s">
        <v>398</v>
      </c>
      <c r="C49" s="172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171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171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171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171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171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171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171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171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171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171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171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72">
        <v>0</v>
      </c>
      <c r="D61" s="120">
        <f>+D62</f>
        <v>3553425.73</v>
      </c>
      <c r="F61"/>
    </row>
    <row r="62" spans="1:6" ht="9.9499999999999993" customHeight="1" x14ac:dyDescent="0.25">
      <c r="A62" s="58">
        <v>5510</v>
      </c>
      <c r="B62" s="59" t="s">
        <v>413</v>
      </c>
      <c r="C62" s="172">
        <v>0</v>
      </c>
      <c r="D62" s="120">
        <f>SUM(D63:D70)</f>
        <v>3553425.73</v>
      </c>
      <c r="F62"/>
    </row>
    <row r="63" spans="1:6" ht="9.9499999999999993" customHeight="1" x14ac:dyDescent="0.25">
      <c r="A63" s="51">
        <v>5511</v>
      </c>
      <c r="B63" s="47" t="s">
        <v>414</v>
      </c>
      <c r="C63" s="171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171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171">
        <v>0</v>
      </c>
      <c r="D65" s="52">
        <v>148712.16</v>
      </c>
      <c r="F65"/>
    </row>
    <row r="66" spans="1:6" ht="9.9499999999999993" customHeight="1" x14ac:dyDescent="0.25">
      <c r="A66" s="51">
        <v>5514</v>
      </c>
      <c r="B66" s="47" t="s">
        <v>417</v>
      </c>
      <c r="C66" s="171">
        <v>0</v>
      </c>
      <c r="D66" s="52">
        <v>891831.08</v>
      </c>
      <c r="F66"/>
    </row>
    <row r="67" spans="1:6" ht="9.9499999999999993" customHeight="1" x14ac:dyDescent="0.25">
      <c r="A67" s="51">
        <v>5515</v>
      </c>
      <c r="B67" s="47" t="s">
        <v>418</v>
      </c>
      <c r="C67" s="171">
        <v>0</v>
      </c>
      <c r="D67" s="52">
        <v>2417283.84</v>
      </c>
      <c r="F67"/>
    </row>
    <row r="68" spans="1:6" ht="9.9499999999999993" customHeight="1" x14ac:dyDescent="0.25">
      <c r="A68" s="51">
        <v>5516</v>
      </c>
      <c r="B68" s="47" t="s">
        <v>419</v>
      </c>
      <c r="C68" s="171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171">
        <v>0</v>
      </c>
      <c r="D69" s="52">
        <v>95598.65</v>
      </c>
      <c r="F69"/>
    </row>
    <row r="70" spans="1:6" ht="9.9499999999999993" customHeight="1" x14ac:dyDescent="0.25">
      <c r="A70" s="51">
        <v>5518</v>
      </c>
      <c r="B70" s="47" t="s">
        <v>421</v>
      </c>
      <c r="C70" s="171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72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171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171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72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171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171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171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171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171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72">
        <v>0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171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171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171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171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171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171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171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171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72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72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171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493</v>
      </c>
      <c r="C92" s="176">
        <v>-1926407.3800000001</v>
      </c>
      <c r="D92" s="120">
        <v>0</v>
      </c>
      <c r="F92"/>
    </row>
    <row r="93" spans="1:6" ht="9.9499999999999993" customHeight="1" x14ac:dyDescent="0.25">
      <c r="A93" s="51">
        <v>2111</v>
      </c>
      <c r="B93" s="47" t="s">
        <v>494</v>
      </c>
      <c r="C93" s="175">
        <v>-2446139.1800000002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495</v>
      </c>
      <c r="C94" s="175">
        <v>515.73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496</v>
      </c>
      <c r="C95" s="175">
        <v>519216.07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497</v>
      </c>
      <c r="C96" s="171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498</v>
      </c>
      <c r="C97" s="171">
        <v>0</v>
      </c>
      <c r="D97" s="52">
        <v>0</v>
      </c>
      <c r="F97"/>
    </row>
    <row r="98" spans="1:6" ht="9.9499999999999993" customHeight="1" x14ac:dyDescent="0.25">
      <c r="A98" s="51"/>
      <c r="B98" s="132" t="s">
        <v>499</v>
      </c>
      <c r="C98" s="176">
        <f>+C99+C121</f>
        <v>754116.37</v>
      </c>
      <c r="D98" s="120">
        <v>0</v>
      </c>
      <c r="F98"/>
    </row>
    <row r="99" spans="1:6" ht="9.9499999999999993" customHeight="1" x14ac:dyDescent="0.2">
      <c r="A99" s="58">
        <v>4300</v>
      </c>
      <c r="B99" s="141" t="s">
        <v>42</v>
      </c>
      <c r="C99" s="175">
        <f>+C100+C103+C109+C111+C113</f>
        <v>52392.62</v>
      </c>
      <c r="D99" s="52">
        <v>0</v>
      </c>
    </row>
    <row r="100" spans="1:6" ht="9.9499999999999993" customHeight="1" x14ac:dyDescent="0.2">
      <c r="A100" s="58">
        <v>4310</v>
      </c>
      <c r="B100" s="141" t="s">
        <v>312</v>
      </c>
      <c r="C100" s="176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313</v>
      </c>
      <c r="C101" s="171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314</v>
      </c>
      <c r="C102" s="171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315</v>
      </c>
      <c r="C103" s="172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316</v>
      </c>
      <c r="C104" s="171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317</v>
      </c>
      <c r="C105" s="171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318</v>
      </c>
      <c r="C106" s="171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319</v>
      </c>
      <c r="C107" s="171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320</v>
      </c>
      <c r="C108" s="171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321</v>
      </c>
      <c r="C109" s="172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321</v>
      </c>
      <c r="C110" s="171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322</v>
      </c>
      <c r="C111" s="172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322</v>
      </c>
      <c r="C112" s="171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323</v>
      </c>
      <c r="C113" s="172">
        <f>SUM(C114:C120)</f>
        <v>52392.62</v>
      </c>
      <c r="D113" s="120">
        <v>0</v>
      </c>
    </row>
    <row r="114" spans="1:6" ht="9.9499999999999993" customHeight="1" x14ac:dyDescent="0.2">
      <c r="A114" s="51">
        <v>4392</v>
      </c>
      <c r="B114" s="142" t="s">
        <v>324</v>
      </c>
      <c r="C114" s="171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325</v>
      </c>
      <c r="C115" s="171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326</v>
      </c>
      <c r="C116" s="171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327</v>
      </c>
      <c r="C117" s="171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328</v>
      </c>
      <c r="C118" s="171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329</v>
      </c>
      <c r="C119" s="171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323</v>
      </c>
      <c r="C120" s="177">
        <v>52392.62</v>
      </c>
      <c r="D120" s="52">
        <v>0</v>
      </c>
    </row>
    <row r="121" spans="1:6" ht="9.9499999999999993" customHeight="1" x14ac:dyDescent="0.25">
      <c r="A121" s="58">
        <v>1120</v>
      </c>
      <c r="B121" s="133" t="s">
        <v>500</v>
      </c>
      <c r="C121" s="172">
        <f>SUM(C122:C130)</f>
        <v>701723.75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501</v>
      </c>
      <c r="C122" s="171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505</v>
      </c>
      <c r="C126" s="178">
        <v>701725.14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506</v>
      </c>
      <c r="C127" s="178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507</v>
      </c>
      <c r="C128" s="178">
        <v>-1.39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110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110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510</v>
      </c>
      <c r="C133" s="120">
        <f>C47+C48-C98</f>
        <v>12132847.82</v>
      </c>
      <c r="D133" s="120">
        <f>D47+D48-D98</f>
        <v>3553425.73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rintOptions horizontalCentered="1"/>
  <pageMargins left="0.11811023622047245" right="0.11811023622047245" top="0.74803149606299213" bottom="0.74803149606299213" header="0.31496062992125984" footer="0.31496062992125984"/>
  <pageSetup scale="70" orientation="portrait" r:id="rId1"/>
  <headerFooter>
    <oddHeader>&amp;R&amp;P /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3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7" t="s">
        <v>516</v>
      </c>
    </row>
    <row r="13" spans="1:2" ht="15" customHeight="1" x14ac:dyDescent="0.2">
      <c r="A13" s="113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9" t="s">
        <v>518</v>
      </c>
      <c r="B16" s="128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2023-10-26T19:06:57Z</cp:lastPrinted>
  <dcterms:created xsi:type="dcterms:W3CDTF">2012-12-11T20:36:24Z</dcterms:created>
  <dcterms:modified xsi:type="dcterms:W3CDTF">2023-10-26T19:17:22Z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