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65E68E2F-0536-42ED-8428-D994FC7A784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D3" i="1" l="1"/>
  <c r="C3" i="1"/>
  <c r="B3" i="1"/>
  <c r="D4" i="1"/>
  <c r="C4" i="1"/>
  <c r="B4" i="1"/>
  <c r="D12" i="1"/>
  <c r="C12" i="1"/>
  <c r="B12" i="1"/>
  <c r="C19" i="1"/>
  <c r="E19" i="1" s="1"/>
  <c r="F19" i="1" s="1"/>
  <c r="D18" i="1"/>
  <c r="C17" i="1"/>
  <c r="C16" i="1"/>
  <c r="C15" i="1"/>
  <c r="E5" i="1"/>
  <c r="F5" i="1" s="1"/>
  <c r="F20" i="1"/>
  <c r="F14" i="1"/>
  <c r="F13" i="1"/>
  <c r="F8" i="1"/>
  <c r="F11" i="1"/>
  <c r="E21" i="1"/>
  <c r="E20" i="1"/>
  <c r="E18" i="1"/>
  <c r="F18" i="1" s="1"/>
  <c r="E17" i="1"/>
  <c r="F17" i="1" s="1"/>
  <c r="E16" i="1"/>
  <c r="F16" i="1" s="1"/>
  <c r="E15" i="1"/>
  <c r="F15" i="1" s="1"/>
  <c r="E14" i="1"/>
  <c r="E13" i="1"/>
  <c r="E11" i="1"/>
  <c r="E10" i="1"/>
  <c r="F10" i="1" s="1"/>
  <c r="E9" i="1"/>
  <c r="F9" i="1" s="1"/>
  <c r="E8" i="1"/>
  <c r="E7" i="1"/>
  <c r="F7" i="1" s="1"/>
  <c r="E6" i="1"/>
  <c r="F6" i="1" s="1"/>
  <c r="E3" i="1" l="1"/>
  <c r="F3" i="1" s="1"/>
  <c r="E4" i="1"/>
  <c r="F4" i="1" s="1"/>
  <c r="E12" i="1"/>
  <c r="F12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<sst xmlns="http://schemas.openxmlformats.org/spreadsheetml/2006/main" count="27" uniqueCount="27">
  <si>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</si>
  <si>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</si>
  <si>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</si>
  <si>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</si>
  <si>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</si>
  <si>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</si>
  <si>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</si>
  <si>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</si>
  <si>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</si>
  <si>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</si>
  <si>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</si>
  <si>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</si>
  <si>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</si>
  <si>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</si>
  <si>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</si>
  <si>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</si>
  <si>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</si>
  <si>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</si>
  <si>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</si>
  <si>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</si>
  <si>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</si>
  <si>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</si>
  <si>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</si>
  <si>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</si>
  <si>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</si>
  <si>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</si>
  <si>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MOROLEON
Estado Analítico del Activo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</si>
</sst>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6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left" vertical="top" indent="1"/>
    </xf>
    <xf numFmtId="0" fontId="4" fillId="0" borderId="4" xfId="8" applyFont="1" applyFill="1" applyBorder="1" applyAlignment="1">
      <alignment horizontal="left" vertical="top" indent="2"/>
    </xf>
    <xf numFmtId="0" fontId="5" fillId="0" borderId="4" xfId="8" applyFont="1" applyFill="1" applyBorder="1" applyAlignment="1">
      <alignment horizontal="left" vertical="top" indent="2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Alignment="1" applyProtection="1">
      <alignment vertical="top" wrapText="1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6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7" xr:uid="{00000000-0005-0000-0000-000003000000}"/>
    <cellStyle name="Millares 2 4" xfId="16" xr:uid="{00000000-0005-0000-0000-000001000000}"/>
    <cellStyle name="Millares 2 5" xfId="25" xr:uid="{00000000-0005-0000-0000-000001000000}"/>
    <cellStyle name="Millares 3" xfId="5" xr:uid="{00000000-0005-0000-0000-000004000000}"/>
    <cellStyle name="Millares 3 2" xfId="19" xr:uid="{00000000-0005-0000-0000-000004000000}"/>
    <cellStyle name="Millares 3 3" xfId="28" xr:uid="{00000000-0005-0000-0000-000004000000}"/>
    <cellStyle name="Moneda 2" xfId="6" xr:uid="{00000000-0005-0000-0000-000005000000}"/>
    <cellStyle name="Moneda 2 2" xfId="20" xr:uid="{00000000-0005-0000-0000-000005000000}"/>
    <cellStyle name="Moneda 2 3" xfId="29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4" xfId="30" xr:uid="{00000000-0005-0000-0000-000007000000}"/>
    <cellStyle name="Normal 3" xfId="9" xr:uid="{00000000-0005-0000-0000-000009000000}"/>
    <cellStyle name="Normal 3 2" xfId="22" xr:uid="{00000000-0005-0000-0000-000009000000}"/>
    <cellStyle name="Normal 3 3" xfId="31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2 3" xfId="33" xr:uid="{00000000-0005-0000-0000-00000F000000}"/>
    <cellStyle name="Normal 6 3" xfId="23" xr:uid="{00000000-0005-0000-0000-00000E000000}"/>
    <cellStyle name="Normal 6 4" xfId="3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F3" sqref="F3"/>
    </sheetView>
  </sheetViews>
  <sheetFormatPr baseColWidth="10" defaultColWidth="12" defaultRowHeight="11.25" x14ac:dyDescent="0.2"/>
  <cols>
    <col min="1" max="1" width="56" style="1" customWidth="1"/>
    <col min="2" max="6" width="16.3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ht="22.5" customHeight="1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</v>
      </c>
    </row>
    <row r="3" spans="1:6" x14ac:dyDescent="0.2">
      <c r="A3" s="4" t="s">
        <v>0</v>
      </c>
      <c r="B3" s="7">
        <f>+B4+B12</f>
        <v>202270165.27999997</v>
      </c>
      <c r="C3" s="7">
        <f>+C4+C12</f>
        <v>23502808604.420002</v>
      </c>
      <c r="D3" s="7">
        <f>+D4+D12</f>
        <v>23491275327.390003</v>
      </c>
      <c r="E3" s="7">
        <f>+B3+C3-D3</f>
        <v>213803442.30999756</v>
      </c>
      <c r="F3" s="7">
        <f>+E3-B3</f>
        <v>11533277.029997587</v>
      </c>
    </row>
    <row r="4" spans="1:6" x14ac:dyDescent="0.2">
      <c r="A4" s="5" t="s">
        <v>4</v>
      </c>
      <c r="B4" s="7">
        <f>SUM(B5:B11)</f>
        <v>55580439.36999999</v>
      </c>
      <c r="C4" s="7">
        <f>SUM(C5:C11)</f>
        <v>23452584552.880001</v>
      </c>
      <c r="D4" s="7">
        <f>SUM(D5:D11)</f>
        <v>23456036095.490002</v>
      </c>
      <c r="E4" s="7">
        <f>+B4+C4-D4</f>
        <v>52128896.759998322</v>
      </c>
      <c r="F4" s="7">
        <f>+E4-B4</f>
        <v>-3451542.6100016683</v>
      </c>
    </row>
    <row r="5" spans="1:6" x14ac:dyDescent="0.2">
      <c r="A5" s="6" t="s">
        <v>5</v>
      </c>
      <c r="B5" s="8">
        <v>40673051.909999996</v>
      </c>
      <c r="C5" s="8">
        <v>120420821.97999999</v>
      </c>
      <c r="D5" s="8">
        <v>120806234.25</v>
      </c>
      <c r="E5" s="8">
        <f>+B5+C5-D5</f>
        <v>40287639.639999986</v>
      </c>
      <c r="F5" s="8">
        <f>+E5-B5</f>
        <v>-385412.27000001073</v>
      </c>
    </row>
    <row r="6" spans="1:6" x14ac:dyDescent="0.2">
      <c r="A6" s="6" t="s">
        <v>6</v>
      </c>
      <c r="B6" s="8">
        <v>11058074.050000001</v>
      </c>
      <c r="C6" s="8">
        <v>23331123427.690002</v>
      </c>
      <c r="D6" s="8">
        <v>23333917037.880001</v>
      </c>
      <c r="E6" s="8">
        <f>+B6+C6-D6</f>
        <v>8264463.8600006104</v>
      </c>
      <c r="F6" s="8">
        <f t="shared" ref="F6:F20" si="0">+E6-B6</f>
        <v>-2793610.1899993904</v>
      </c>
    </row>
    <row r="7" spans="1:6" x14ac:dyDescent="0.2">
      <c r="A7" s="6" t="s">
        <v>7</v>
      </c>
      <c r="B7" s="8">
        <v>0</v>
      </c>
      <c r="C7" s="8">
        <v>0</v>
      </c>
      <c r="D7" s="8">
        <v>0</v>
      </c>
      <c r="E7" s="8">
        <f t="shared" ref="E7:E21" si="1">+B7+C7-D7</f>
        <v>0</v>
      </c>
      <c r="F7" s="8">
        <f t="shared" si="0"/>
        <v>0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1"/>
        <v>0</v>
      </c>
      <c r="F8" s="8">
        <f t="shared" si="0"/>
        <v>0</v>
      </c>
    </row>
    <row r="9" spans="1:6" x14ac:dyDescent="0.2">
      <c r="A9" s="6" t="s">
        <v>2</v>
      </c>
      <c r="B9" s="8">
        <v>3849313.41</v>
      </c>
      <c r="C9" s="8">
        <v>1040303.21</v>
      </c>
      <c r="D9" s="8">
        <v>1312823.3600000001</v>
      </c>
      <c r="E9" s="8">
        <f t="shared" si="1"/>
        <v>3576793.26</v>
      </c>
      <c r="F9" s="8">
        <f t="shared" si="0"/>
        <v>-272520.15000000037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1"/>
        <v>0</v>
      </c>
      <c r="F10" s="8">
        <f t="shared" si="0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1"/>
        <v>0</v>
      </c>
      <c r="F11" s="8">
        <f t="shared" si="0"/>
        <v>0</v>
      </c>
    </row>
    <row r="12" spans="1:6" x14ac:dyDescent="0.2">
      <c r="A12" s="5" t="s">
        <v>10</v>
      </c>
      <c r="B12" s="7">
        <f>SUM(B13:B21)</f>
        <v>146689725.91</v>
      </c>
      <c r="C12" s="7">
        <f>SUM(C13:C21)</f>
        <v>50224051.539999999</v>
      </c>
      <c r="D12" s="7">
        <f>SUM(D13:D21)</f>
        <v>35239231.900000006</v>
      </c>
      <c r="E12" s="7">
        <f>+B12+C12-D12</f>
        <v>161674545.54999998</v>
      </c>
      <c r="F12" s="7">
        <f>+E12-B12</f>
        <v>14984819.639999986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 t="shared" si="1"/>
        <v>0</v>
      </c>
      <c r="F13" s="8">
        <f t="shared" si="0"/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8">
        <f t="shared" si="1"/>
        <v>0</v>
      </c>
      <c r="F14" s="8">
        <f t="shared" si="0"/>
        <v>0</v>
      </c>
    </row>
    <row r="15" spans="1:6" x14ac:dyDescent="0.2">
      <c r="A15" s="6" t="s">
        <v>13</v>
      </c>
      <c r="B15" s="9">
        <v>142444709.65000001</v>
      </c>
      <c r="C15" s="9">
        <f>188270890.84-142444709.65</f>
        <v>45826181.189999998</v>
      </c>
      <c r="D15" s="9">
        <v>31766942.260000002</v>
      </c>
      <c r="E15" s="8">
        <f t="shared" si="1"/>
        <v>156503948.58000001</v>
      </c>
      <c r="F15" s="8">
        <f t="shared" si="0"/>
        <v>14059238.930000007</v>
      </c>
    </row>
    <row r="16" spans="1:6" x14ac:dyDescent="0.2">
      <c r="A16" s="6" t="s">
        <v>14</v>
      </c>
      <c r="B16" s="8">
        <v>17284456.120000001</v>
      </c>
      <c r="C16" s="8">
        <f>21572542.77-17284456.12</f>
        <v>4288086.6499999985</v>
      </c>
      <c r="D16" s="8">
        <v>3365022.04</v>
      </c>
      <c r="E16" s="8">
        <f t="shared" si="1"/>
        <v>18207520.73</v>
      </c>
      <c r="F16" s="8">
        <f t="shared" si="0"/>
        <v>923064.6099999994</v>
      </c>
    </row>
    <row r="17" spans="1:6" x14ac:dyDescent="0.2">
      <c r="A17" s="6" t="s">
        <v>15</v>
      </c>
      <c r="B17" s="8">
        <v>3719503.57</v>
      </c>
      <c r="C17" s="8">
        <f>3722019.67-3719503.57</f>
        <v>2516.1000000000931</v>
      </c>
      <c r="D17" s="8">
        <v>0</v>
      </c>
      <c r="E17" s="8">
        <f t="shared" si="1"/>
        <v>3722019.67</v>
      </c>
      <c r="F17" s="8">
        <f t="shared" si="0"/>
        <v>2516.1000000000931</v>
      </c>
    </row>
    <row r="18" spans="1:6" x14ac:dyDescent="0.2">
      <c r="A18" s="6" t="s">
        <v>16</v>
      </c>
      <c r="B18" s="8">
        <v>-18972481.149999999</v>
      </c>
      <c r="C18" s="8">
        <v>0</v>
      </c>
      <c r="D18" s="8">
        <f>18972481.15-18972481.15</f>
        <v>0</v>
      </c>
      <c r="E18" s="8">
        <f t="shared" si="1"/>
        <v>-18972481.149999999</v>
      </c>
      <c r="F18" s="8">
        <f t="shared" si="0"/>
        <v>0</v>
      </c>
    </row>
    <row r="19" spans="1:6" x14ac:dyDescent="0.2">
      <c r="A19" s="6" t="s">
        <v>17</v>
      </c>
      <c r="B19" s="8">
        <v>2213537.7200000002</v>
      </c>
      <c r="C19" s="8">
        <f>2320805.32-2213537.72</f>
        <v>107267.59999999963</v>
      </c>
      <c r="D19" s="8">
        <v>107267.6</v>
      </c>
      <c r="E19" s="8">
        <f t="shared" si="1"/>
        <v>2213537.7199999997</v>
      </c>
      <c r="F19" s="8">
        <f t="shared" si="0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1"/>
        <v>0</v>
      </c>
      <c r="F20" s="8">
        <f t="shared" si="0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1"/>
        <v>0</v>
      </c>
      <c r="F21" s="8">
        <v>0</v>
      </c>
    </row>
    <row r="23" spans="1:6" ht="12.75" customHeight="1" x14ac:dyDescent="0.2">
      <c r="A23" s="13" t="s">
        <v>24</v>
      </c>
      <c r="B23" s="13"/>
      <c r="C23" s="13"/>
      <c r="D23" s="13"/>
      <c r="E23" s="13"/>
      <c r="F23" s="13"/>
    </row>
    <row r="24" spans="1:6" x14ac:dyDescent="0.2">
      <c r="A24" s="13"/>
      <c r="B24" s="13"/>
      <c r="C24" s="13"/>
      <c r="D24" s="13"/>
      <c r="E24" s="13"/>
      <c r="F24" s="13"/>
    </row>
  </sheetData>
  <sheetProtection formatCells="0" formatColumns="0" formatRows="0" autoFilter="0"/>
  <mergeCells count="2">
    <mergeCell ref="A1:F1"/>
    <mergeCell ref="A23:F24"/>
  </mergeCells>
  <printOptions horizontalCentered="1"/>
  <pageMargins left="0.11811023622047245" right="0.11811023622047245" top="0.74803149606299213" bottom="0.74803149606299213" header="0.31496062992125984" footer="0.31496062992125984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2023-10-25T21:55:05Z</cp:lastPrinted>
  <dcterms:created xsi:type="dcterms:W3CDTF">2014-02-09T04:04:15Z</dcterms:created>
  <dcterms:modified xsi:type="dcterms:W3CDTF">2023-10-25T21:56:25Z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