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Server\Documents\2021\OFS\2102-AWA-MMOR\"/>
    </mc:Choice>
  </mc:AlternateContent>
  <xr:revisionPtr revIDLastSave="0" documentId="13_ncr:1_{C1E64D69-77B2-42EB-BC4A-FAC00847979C}" xr6:coauthVersionLast="45" xr6:coauthVersionMax="45" xr10:uidLastSave="{00000000-0000-0000-0000-000000000000}"/>
  <bookViews>
    <workbookView xWindow="-120" yWindow="-120" windowWidth="20730" windowHeight="1116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J8" i="5" l="1"/>
  <c r="H8" i="5"/>
  <c r="G8" i="5"/>
  <c r="J10" i="5"/>
  <c r="H10" i="5"/>
  <c r="G10" i="5"/>
  <c r="J14" i="5"/>
  <c r="I14" i="5"/>
  <c r="H14" i="5"/>
  <c r="G14" i="5"/>
  <c r="T14" i="5" l="1"/>
  <c r="T13" i="5"/>
  <c r="T12" i="5"/>
  <c r="T11" i="5"/>
  <c r="T10" i="5"/>
  <c r="T9" i="5"/>
  <c r="T8" i="5"/>
  <c r="T7" i="5"/>
  <c r="T5" i="5"/>
  <c r="T6" i="5"/>
  <c r="G7" i="5"/>
  <c r="F8" i="5"/>
  <c r="H9" i="5"/>
  <c r="F10" i="5"/>
  <c r="F14" i="5"/>
  <c r="F13" i="5" s="1"/>
  <c r="I8" i="5"/>
  <c r="I7" i="5" s="1"/>
  <c r="I12" i="5"/>
  <c r="I11" i="5" s="1"/>
  <c r="I13" i="5"/>
  <c r="J7" i="5"/>
  <c r="H7" i="5"/>
  <c r="F7" i="5"/>
  <c r="J9" i="5"/>
  <c r="G9" i="5"/>
  <c r="F9" i="5"/>
  <c r="J11" i="5"/>
  <c r="H11" i="5"/>
  <c r="G11" i="5"/>
  <c r="F11" i="5"/>
  <c r="J13" i="5"/>
  <c r="H13" i="5"/>
  <c r="G13" i="5"/>
  <c r="F6" i="5" l="1"/>
  <c r="F5" i="5" s="1"/>
  <c r="J6" i="5"/>
  <c r="J5" i="5" s="1"/>
  <c r="I10" i="5"/>
  <c r="I9" i="5" s="1"/>
  <c r="I6" i="5"/>
  <c r="I5" i="5" s="1"/>
  <c r="G6" i="5"/>
  <c r="G5" i="5" s="1"/>
  <c r="H6" i="5"/>
  <c r="H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<sst xmlns="http://schemas.openxmlformats.org/spreadsheetml/2006/main" count="217" uniqueCount="150">
  <si>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</si>
  <si>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</si>
  <si>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</si>
  <si>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</si>
  <si>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</si>
  <si>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</si>
  <si>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</si>
  <si>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</si>
  <si>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</si>
  <si>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</si>
  <si>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</si>
  <si>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</si>
  <si>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</si>
  <si>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</si>
  <si>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</si>
  <si>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</si>
  <si>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</si>
  <si>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</si>
  <si>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</si>
  <si>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</si>
  <si>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</si>
  <si>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</si>
  <si>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</si>
  <si>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</si>
  <si>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</si>
  <si>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</si>
  <si>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</si>
  <si>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</si>
  <si>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</si>
  <si>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</si>
  <si>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</si>
  <si>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</si>
  <si>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</si>
  <si>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</si>
  <si>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</si>
  <si>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</si>
  <si>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</si>
  <si>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</si>
  <si>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</si>
  <si>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</si>
  <si>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</si>
  <si>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</si>
  <si>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</si>
  <si>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</si>
  <si>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</si>
  <si>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</si>
  <si>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</si>
  <si>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</si>
  <si>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</si>
  <si>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</si>
  <si>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</si>
  <si>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</si>
  <si>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</si>
  <si>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</si>
  <si>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</si>
  <si>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</si>
  <si>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</si>
  <si>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</si>
  <si>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</si>
  <si>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</si>
  <si>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</si>
  <si>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</si>
  <si>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</si>
  <si>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</si>
  <si>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</si>
  <si>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</si>
  <si>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</si>
  <si>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</si>
  <si>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</si>
  <si>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</si>
  <si>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</si>
  <si>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</si>
  <si>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</si>
  <si>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</si>
  <si>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</si>
  <si>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</si>
  <si>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</si>
  <si>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</si>
  <si>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</si>
  <si>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</si>
  <si>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</si>
  <si>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</si>
  <si>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</si>
  <si>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</si>
  <si>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</si>
  <si>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</si>
  <si>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</si>
  <si>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</si>
  <si>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</si>
  <si>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</si>
  <si>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</si>
  <si>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</si>
  <si>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</si>
  <si>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</si>
  <si>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</si>
  <si>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</si>
  <si>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</si>
  <si>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</si>
  <si>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</si>
  <si>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</si>
  <si>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</si>
  <si>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</si>
  <si>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</si>
  <si>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</si>
  <si>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</si>
  <si>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</si>
  <si>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</si>
  <si>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</si>
  <si>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</si>
  <si>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</si>
  <si>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</si>
  <si>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</si>
  <si>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</si>
  <si>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</si>
  <si>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</si>
  <si>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</si>
  <si>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</si>
  <si>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</si>
  <si>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</si>
  <si>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</si>
  <si>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</si>
  <si>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</si>
  <si>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</si>
  <si>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</si>
  <si>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</si>
  <si>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</si>
  <si>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</si>
  <si>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</si>
  <si>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</si>
  <si>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</si>
  <si>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</si>
  <si>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</si>
  <si>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</si>
  <si>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</si>
  <si>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</si>
  <si>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</si>
  <si>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</si>
  <si>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</si>
  <si>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</si>
  <si>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</si>
  <si>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</si>
  <si>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</si>
  <si>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</si>
  <si>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</si>
  <si>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</si>
  <si>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</si>
  <si>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</si>
  <si>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</si>
  <si>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</si>
  <si>
    <t>Sistema Municipal de Agua Potable y Alcantarillado de Moroleón
Indicadores de Resultados
Del 1 de enero al 30 de Junio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</si>
</sst>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topLeftCell="B2" workbookViewId="0">
      <pane xSplit="2" ySplit="3" topLeftCell="P5" activePane="bottomRight" state="frozen"/>
      <selection activeCell="B2" sqref="B2"/>
      <selection pane="topRight" activeCell="D2" sqref="D2"/>
      <selection pane="bottomLeft" activeCell="B5" sqref="B5"/>
      <selection pane="bottomRight" activeCell="D2" sqref="D2"/>
    </sheetView>
  </sheetViews>
  <sheetFormatPr baseColWidth="10" defaultRowHeight="11.25" x14ac:dyDescent="0.2"/>
  <cols>
    <col min="1" max="1" width="22.33203125" style="3" customWidth="1"/>
    <col min="2" max="2" width="15.83203125" style="2" customWidth="1"/>
    <col min="3" max="3" width="30.83203125" style="2" customWidth="1"/>
    <col min="4" max="4" width="25.83203125" style="2" customWidth="1"/>
    <col min="5" max="5" width="15.83203125" style="2" customWidth="1"/>
    <col min="6" max="12" width="14.83203125" style="2" customWidth="1"/>
    <col min="13" max="14" width="35.83203125" style="2" customWidth="1"/>
    <col min="15" max="15" width="14.1640625" style="2" customWidth="1"/>
    <col min="16" max="16" width="20.83203125" style="2" customWidth="1"/>
    <col min="17" max="17" width="42.66406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149</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45" x14ac:dyDescent="0.2">
      <c r="A5" s="44" t="s">
        <v>86</v>
      </c>
      <c r="B5" s="45" t="s">
        <v>133</v>
      </c>
      <c r="C5" s="46" t="s">
        <v>87</v>
      </c>
      <c r="D5" s="44" t="s">
        <v>88</v>
      </c>
      <c r="E5" s="47" t="s">
        <v>89</v>
      </c>
      <c r="F5" s="48">
        <f>+F6</f>
        <v>18014336</v>
      </c>
      <c r="G5" s="48">
        <f t="shared" ref="G5:J5" si="0">+G6</f>
        <v>25812749</v>
      </c>
      <c r="H5" s="48">
        <f t="shared" si="0"/>
        <v>8490076.0499999989</v>
      </c>
      <c r="I5" s="48">
        <f t="shared" si="0"/>
        <v>8490076.0499999989</v>
      </c>
      <c r="J5" s="48">
        <f t="shared" si="0"/>
        <v>8490076.0499999989</v>
      </c>
      <c r="K5" s="46" t="s">
        <v>90</v>
      </c>
      <c r="L5" s="46" t="s">
        <v>91</v>
      </c>
      <c r="M5" s="46" t="s">
        <v>87</v>
      </c>
      <c r="N5" s="46" t="s">
        <v>142</v>
      </c>
      <c r="O5" s="46" t="s">
        <v>91</v>
      </c>
      <c r="P5" s="49" t="s">
        <v>96</v>
      </c>
      <c r="Q5" s="50" t="s">
        <v>144</v>
      </c>
      <c r="R5" s="51">
        <v>1</v>
      </c>
      <c r="S5" s="51">
        <v>1</v>
      </c>
      <c r="T5" s="52">
        <f>+U5/V5</f>
        <v>0.95149525893508391</v>
      </c>
      <c r="U5" s="47">
        <v>2609</v>
      </c>
      <c r="V5" s="47">
        <v>2742</v>
      </c>
      <c r="W5" s="46" t="s">
        <v>147</v>
      </c>
    </row>
    <row r="6" spans="1:23" ht="33.75" x14ac:dyDescent="0.2">
      <c r="A6" s="44" t="s">
        <v>86</v>
      </c>
      <c r="B6" s="45" t="s">
        <v>133</v>
      </c>
      <c r="C6" s="46" t="s">
        <v>93</v>
      </c>
      <c r="D6" s="44" t="s">
        <v>88</v>
      </c>
      <c r="E6" s="47" t="s">
        <v>89</v>
      </c>
      <c r="F6" s="48">
        <f>+F15-F7-F9-F11-F13</f>
        <v>18014336</v>
      </c>
      <c r="G6" s="48">
        <f t="shared" ref="G6:J6" si="1">+G15-G7-G9-G11-G13</f>
        <v>25812749</v>
      </c>
      <c r="H6" s="48">
        <f t="shared" si="1"/>
        <v>8490076.0499999989</v>
      </c>
      <c r="I6" s="48">
        <f t="shared" si="1"/>
        <v>8490076.0499999989</v>
      </c>
      <c r="J6" s="48">
        <f t="shared" si="1"/>
        <v>8490076.0499999989</v>
      </c>
      <c r="K6" s="46" t="s">
        <v>90</v>
      </c>
      <c r="L6" s="46" t="s">
        <v>94</v>
      </c>
      <c r="M6" s="46" t="s">
        <v>93</v>
      </c>
      <c r="N6" s="46" t="s">
        <v>95</v>
      </c>
      <c r="O6" s="46" t="s">
        <v>143</v>
      </c>
      <c r="P6" s="49" t="s">
        <v>96</v>
      </c>
      <c r="Q6" s="50" t="s">
        <v>97</v>
      </c>
      <c r="R6" s="51">
        <v>0.93</v>
      </c>
      <c r="S6" s="51">
        <v>0.93</v>
      </c>
      <c r="T6" s="52">
        <f>+U6/V6</f>
        <v>0.92585904447425449</v>
      </c>
      <c r="U6" s="47">
        <v>17945</v>
      </c>
      <c r="V6" s="47">
        <v>19382</v>
      </c>
      <c r="W6" s="46" t="s">
        <v>98</v>
      </c>
    </row>
    <row r="7" spans="1:23" ht="22.5" x14ac:dyDescent="0.2">
      <c r="A7" s="44" t="s">
        <v>99</v>
      </c>
      <c r="B7" s="45" t="s">
        <v>100</v>
      </c>
      <c r="C7" s="46" t="s">
        <v>134</v>
      </c>
      <c r="D7" s="44" t="s">
        <v>88</v>
      </c>
      <c r="E7" s="47" t="s">
        <v>89</v>
      </c>
      <c r="F7" s="48">
        <f>+F8</f>
        <v>5304948</v>
      </c>
      <c r="G7" s="48">
        <f t="shared" ref="G7:J7" si="2">+G8</f>
        <v>13786042</v>
      </c>
      <c r="H7" s="48">
        <f t="shared" si="2"/>
        <v>1497465.16</v>
      </c>
      <c r="I7" s="48">
        <f t="shared" si="2"/>
        <v>1497465.16</v>
      </c>
      <c r="J7" s="48">
        <f t="shared" si="2"/>
        <v>1497465.16</v>
      </c>
      <c r="K7" s="46" t="s">
        <v>90</v>
      </c>
      <c r="L7" s="46" t="s">
        <v>101</v>
      </c>
      <c r="M7" s="46" t="s">
        <v>134</v>
      </c>
      <c r="N7" s="46" t="s">
        <v>102</v>
      </c>
      <c r="O7" s="46" t="s">
        <v>101</v>
      </c>
      <c r="P7" s="50" t="s">
        <v>103</v>
      </c>
      <c r="Q7" s="50" t="s">
        <v>104</v>
      </c>
      <c r="R7" s="47">
        <v>3629</v>
      </c>
      <c r="S7" s="47">
        <v>3629</v>
      </c>
      <c r="T7" s="47">
        <f>+U7</f>
        <v>0</v>
      </c>
      <c r="U7" s="47">
        <v>0</v>
      </c>
      <c r="V7" s="47">
        <v>0</v>
      </c>
      <c r="W7" s="46" t="s">
        <v>105</v>
      </c>
    </row>
    <row r="8" spans="1:23" ht="22.5" x14ac:dyDescent="0.2">
      <c r="A8" s="44" t="s">
        <v>99</v>
      </c>
      <c r="B8" s="45" t="s">
        <v>100</v>
      </c>
      <c r="C8" s="46" t="s">
        <v>135</v>
      </c>
      <c r="D8" s="44" t="s">
        <v>88</v>
      </c>
      <c r="E8" s="47" t="s">
        <v>89</v>
      </c>
      <c r="F8" s="48">
        <f>5304947+1</f>
        <v>5304948</v>
      </c>
      <c r="G8" s="48">
        <f>12635330+1150712</f>
        <v>13786042</v>
      </c>
      <c r="H8" s="48">
        <f>1365197.75+132267.41</f>
        <v>1497465.16</v>
      </c>
      <c r="I8" s="48">
        <f>+H8</f>
        <v>1497465.16</v>
      </c>
      <c r="J8" s="48">
        <f>1365197.75+132267.41</f>
        <v>1497465.16</v>
      </c>
      <c r="K8" s="46" t="s">
        <v>90</v>
      </c>
      <c r="L8" s="46" t="s">
        <v>106</v>
      </c>
      <c r="M8" s="46" t="s">
        <v>135</v>
      </c>
      <c r="N8" s="46" t="s">
        <v>107</v>
      </c>
      <c r="O8" s="46" t="s">
        <v>106</v>
      </c>
      <c r="P8" s="50" t="s">
        <v>103</v>
      </c>
      <c r="Q8" s="50" t="s">
        <v>108</v>
      </c>
      <c r="R8" s="47">
        <v>10</v>
      </c>
      <c r="S8" s="47">
        <v>10</v>
      </c>
      <c r="T8" s="47">
        <f>+U8</f>
        <v>3</v>
      </c>
      <c r="U8" s="47">
        <v>3</v>
      </c>
      <c r="V8" s="47">
        <v>0</v>
      </c>
      <c r="W8" s="46" t="s">
        <v>109</v>
      </c>
    </row>
    <row r="9" spans="1:23" ht="22.5" x14ac:dyDescent="0.2">
      <c r="A9" s="44" t="s">
        <v>99</v>
      </c>
      <c r="B9" s="45" t="s">
        <v>110</v>
      </c>
      <c r="C9" s="46" t="s">
        <v>136</v>
      </c>
      <c r="D9" s="44" t="s">
        <v>88</v>
      </c>
      <c r="E9" s="47" t="s">
        <v>89</v>
      </c>
      <c r="F9" s="48">
        <f>+F10</f>
        <v>13159251</v>
      </c>
      <c r="G9" s="48">
        <f t="shared" ref="G9:J9" si="3">+G10</f>
        <v>13355173</v>
      </c>
      <c r="H9" s="48">
        <f t="shared" si="3"/>
        <v>6182098.9799999995</v>
      </c>
      <c r="I9" s="48">
        <f t="shared" si="3"/>
        <v>6182098.9799999995</v>
      </c>
      <c r="J9" s="48">
        <f t="shared" si="3"/>
        <v>6182098.9799999995</v>
      </c>
      <c r="K9" s="46" t="s">
        <v>90</v>
      </c>
      <c r="L9" s="46" t="s">
        <v>111</v>
      </c>
      <c r="M9" s="46" t="s">
        <v>136</v>
      </c>
      <c r="N9" s="46" t="s">
        <v>112</v>
      </c>
      <c r="O9" s="46" t="s">
        <v>111</v>
      </c>
      <c r="P9" s="49" t="s">
        <v>96</v>
      </c>
      <c r="Q9" s="50" t="s">
        <v>145</v>
      </c>
      <c r="R9" s="51">
        <v>0.85</v>
      </c>
      <c r="S9" s="51">
        <v>0.85</v>
      </c>
      <c r="T9" s="52">
        <f>+U9/V9</f>
        <v>0.90943689033402308</v>
      </c>
      <c r="U9" s="47">
        <v>2584365</v>
      </c>
      <c r="V9" s="47">
        <v>2841720</v>
      </c>
      <c r="W9" s="46" t="s">
        <v>113</v>
      </c>
    </row>
    <row r="10" spans="1:23" ht="33.75" x14ac:dyDescent="0.2">
      <c r="A10" s="44" t="s">
        <v>99</v>
      </c>
      <c r="B10" s="45" t="s">
        <v>110</v>
      </c>
      <c r="C10" s="46" t="s">
        <v>137</v>
      </c>
      <c r="D10" s="44" t="s">
        <v>88</v>
      </c>
      <c r="E10" s="47" t="s">
        <v>89</v>
      </c>
      <c r="F10" s="48">
        <f>3011561+10147690</f>
        <v>13159251</v>
      </c>
      <c r="G10" s="48">
        <f>10219760+3135413</f>
        <v>13355173</v>
      </c>
      <c r="H10" s="48">
        <f>4798798.27+1383300.71</f>
        <v>6182098.9799999995</v>
      </c>
      <c r="I10" s="48">
        <f>+H10</f>
        <v>6182098.9799999995</v>
      </c>
      <c r="J10" s="48">
        <f>4798798.27+1383300.71</f>
        <v>6182098.9799999995</v>
      </c>
      <c r="K10" s="46" t="s">
        <v>90</v>
      </c>
      <c r="L10" s="46" t="s">
        <v>114</v>
      </c>
      <c r="M10" s="46" t="s">
        <v>137</v>
      </c>
      <c r="N10" s="46" t="s">
        <v>115</v>
      </c>
      <c r="O10" s="46" t="s">
        <v>114</v>
      </c>
      <c r="P10" s="49" t="s">
        <v>92</v>
      </c>
      <c r="Q10" s="50" t="s">
        <v>116</v>
      </c>
      <c r="R10" s="51">
        <v>0.01</v>
      </c>
      <c r="S10" s="51">
        <v>0.01</v>
      </c>
      <c r="T10" s="52">
        <f>(+U10/V10)-1</f>
        <v>0.10674397406239611</v>
      </c>
      <c r="U10" s="47">
        <v>2359110</v>
      </c>
      <c r="V10" s="47">
        <v>2131577</v>
      </c>
      <c r="W10" s="46" t="s">
        <v>117</v>
      </c>
    </row>
    <row r="11" spans="1:23" ht="33.75" x14ac:dyDescent="0.2">
      <c r="A11" s="44" t="s">
        <v>99</v>
      </c>
      <c r="B11" s="45" t="s">
        <v>118</v>
      </c>
      <c r="C11" s="46" t="s">
        <v>138</v>
      </c>
      <c r="D11" s="44" t="s">
        <v>88</v>
      </c>
      <c r="E11" s="47" t="s">
        <v>89</v>
      </c>
      <c r="F11" s="48">
        <f>+F12</f>
        <v>1958362</v>
      </c>
      <c r="G11" s="48">
        <f t="shared" ref="G11:J11" si="4">+G12</f>
        <v>1958362</v>
      </c>
      <c r="H11" s="48">
        <f t="shared" si="4"/>
        <v>888194.36</v>
      </c>
      <c r="I11" s="48">
        <f t="shared" si="4"/>
        <v>888194.36</v>
      </c>
      <c r="J11" s="48">
        <f t="shared" si="4"/>
        <v>888194.36</v>
      </c>
      <c r="K11" s="46" t="s">
        <v>90</v>
      </c>
      <c r="L11" s="46" t="s">
        <v>119</v>
      </c>
      <c r="M11" s="46" t="s">
        <v>138</v>
      </c>
      <c r="N11" s="46" t="s">
        <v>120</v>
      </c>
      <c r="O11" s="46" t="s">
        <v>119</v>
      </c>
      <c r="P11" s="49" t="s">
        <v>96</v>
      </c>
      <c r="Q11" s="50" t="s">
        <v>121</v>
      </c>
      <c r="R11" s="51">
        <v>0.67500000000000004</v>
      </c>
      <c r="S11" s="51">
        <v>0.68</v>
      </c>
      <c r="T11" s="52">
        <f>+U11/V11</f>
        <v>0.6314292274670501</v>
      </c>
      <c r="U11" s="47">
        <v>1253434.5</v>
      </c>
      <c r="V11" s="47">
        <v>1985075.2</v>
      </c>
      <c r="W11" s="46" t="s">
        <v>113</v>
      </c>
    </row>
    <row r="12" spans="1:23" ht="22.5" x14ac:dyDescent="0.2">
      <c r="A12" s="44" t="s">
        <v>99</v>
      </c>
      <c r="B12" s="45" t="s">
        <v>118</v>
      </c>
      <c r="C12" s="46" t="s">
        <v>139</v>
      </c>
      <c r="D12" s="44" t="s">
        <v>88</v>
      </c>
      <c r="E12" s="47" t="s">
        <v>89</v>
      </c>
      <c r="F12" s="48">
        <v>1958362</v>
      </c>
      <c r="G12" s="48">
        <v>1958362</v>
      </c>
      <c r="H12" s="48">
        <v>888194.36</v>
      </c>
      <c r="I12" s="48">
        <f>+H12</f>
        <v>888194.36</v>
      </c>
      <c r="J12" s="48">
        <v>888194.36</v>
      </c>
      <c r="K12" s="46" t="s">
        <v>90</v>
      </c>
      <c r="L12" s="46" t="s">
        <v>122</v>
      </c>
      <c r="M12" s="46" t="s">
        <v>139</v>
      </c>
      <c r="N12" s="46" t="s">
        <v>123</v>
      </c>
      <c r="O12" s="46" t="s">
        <v>122</v>
      </c>
      <c r="P12" s="50" t="s">
        <v>103</v>
      </c>
      <c r="Q12" s="50" t="s">
        <v>124</v>
      </c>
      <c r="R12" s="47">
        <v>15000</v>
      </c>
      <c r="S12" s="47">
        <v>15000</v>
      </c>
      <c r="T12" s="47">
        <f>+U12</f>
        <v>8260</v>
      </c>
      <c r="U12" s="47">
        <v>8260</v>
      </c>
      <c r="V12" s="47">
        <v>0</v>
      </c>
      <c r="W12" s="46" t="s">
        <v>113</v>
      </c>
    </row>
    <row r="13" spans="1:23" ht="22.5" x14ac:dyDescent="0.2">
      <c r="A13" s="44" t="s">
        <v>99</v>
      </c>
      <c r="B13" s="45" t="s">
        <v>125</v>
      </c>
      <c r="C13" s="46" t="s">
        <v>140</v>
      </c>
      <c r="D13" s="44" t="s">
        <v>88</v>
      </c>
      <c r="E13" s="47" t="s">
        <v>89</v>
      </c>
      <c r="F13" s="48">
        <f>+F14</f>
        <v>10119755</v>
      </c>
      <c r="G13" s="48">
        <f t="shared" ref="G13:J13" si="5">+G14</f>
        <v>10521771</v>
      </c>
      <c r="H13" s="48">
        <f t="shared" si="5"/>
        <v>4576830.8499999996</v>
      </c>
      <c r="I13" s="48">
        <f t="shared" si="5"/>
        <v>4576830.8499999996</v>
      </c>
      <c r="J13" s="48">
        <f t="shared" si="5"/>
        <v>4576830.8499999996</v>
      </c>
      <c r="K13" s="46" t="s">
        <v>90</v>
      </c>
      <c r="L13" s="46" t="s">
        <v>126</v>
      </c>
      <c r="M13" s="46" t="s">
        <v>140</v>
      </c>
      <c r="N13" s="46" t="s">
        <v>127</v>
      </c>
      <c r="O13" s="46" t="s">
        <v>126</v>
      </c>
      <c r="P13" s="50" t="s">
        <v>128</v>
      </c>
      <c r="Q13" s="50" t="s">
        <v>129</v>
      </c>
      <c r="R13" s="47">
        <v>4</v>
      </c>
      <c r="S13" s="47">
        <v>4</v>
      </c>
      <c r="T13" s="63">
        <f>+U13/V13</f>
        <v>4.0434782608695654</v>
      </c>
      <c r="U13" s="47">
        <v>279</v>
      </c>
      <c r="V13" s="47">
        <v>69</v>
      </c>
      <c r="W13" s="46" t="s">
        <v>148</v>
      </c>
    </row>
    <row r="14" spans="1:23" ht="25.5" x14ac:dyDescent="0.2">
      <c r="A14" s="53" t="s">
        <v>99</v>
      </c>
      <c r="B14" s="54" t="s">
        <v>125</v>
      </c>
      <c r="C14" s="55" t="s">
        <v>141</v>
      </c>
      <c r="D14" s="53" t="s">
        <v>88</v>
      </c>
      <c r="E14" s="56" t="s">
        <v>89</v>
      </c>
      <c r="F14" s="57">
        <f>8809120+1310635</f>
        <v>10119755</v>
      </c>
      <c r="G14" s="57">
        <f>9211136+1310635</f>
        <v>10521771</v>
      </c>
      <c r="H14" s="57">
        <f>4024697.65+552133.2</f>
        <v>4576830.8499999996</v>
      </c>
      <c r="I14" s="57">
        <f t="shared" ref="I14:J14" si="6">4024697.65+552133.2</f>
        <v>4576830.8499999996</v>
      </c>
      <c r="J14" s="57">
        <f t="shared" si="6"/>
        <v>4576830.8499999996</v>
      </c>
      <c r="K14" s="55" t="s">
        <v>90</v>
      </c>
      <c r="L14" s="55" t="s">
        <v>130</v>
      </c>
      <c r="M14" s="55" t="s">
        <v>141</v>
      </c>
      <c r="N14" s="55" t="s">
        <v>131</v>
      </c>
      <c r="O14" s="55" t="s">
        <v>130</v>
      </c>
      <c r="P14" s="58" t="s">
        <v>92</v>
      </c>
      <c r="Q14" s="59" t="s">
        <v>146</v>
      </c>
      <c r="R14" s="60">
        <v>0.06</v>
      </c>
      <c r="S14" s="60">
        <v>0.06</v>
      </c>
      <c r="T14" s="61">
        <f>(+U14/V14)-1</f>
        <v>0.20332903276383973</v>
      </c>
      <c r="U14" s="56">
        <v>6646962.2199999997</v>
      </c>
      <c r="V14" s="56">
        <v>5523811.0599999996</v>
      </c>
      <c r="W14" s="55" t="s">
        <v>132</v>
      </c>
    </row>
    <row r="15" spans="1:23" x14ac:dyDescent="0.2">
      <c r="A15" s="17"/>
      <c r="B15" s="18"/>
      <c r="C15" s="19"/>
      <c r="D15" s="19"/>
      <c r="E15" s="18"/>
      <c r="F15" s="62">
        <v>48556652</v>
      </c>
      <c r="G15" s="62">
        <v>65434097</v>
      </c>
      <c r="H15" s="62">
        <v>21634665.399999999</v>
      </c>
      <c r="I15" s="62">
        <v>21634665.399999999</v>
      </c>
      <c r="J15" s="62">
        <v>21634665.399999999</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rintOptions horizontalCentered="1"/>
  <pageMargins left="0.51181102362204722" right="0.70866141732283472" top="0.74803149606299213" bottom="0.74803149606299213" header="0.31496062992125984" footer="0.31496062992125984"/>
  <pageSetup paperSize="5" scale="47"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2021-07-20T18:01:23Z</cp:lastPrinted>
  <dcterms:created xsi:type="dcterms:W3CDTF">2014-10-22T05:35:08Z</dcterms:created>
  <dcterms:modified xsi:type="dcterms:W3CDTF">2021-07-20T18:02:35Z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