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9440" windowHeight="6945"/>
  </bookViews>
  <sheets>
    <sheet name="IR" sheetId="5" r:id="rId1"/>
    <sheet name="Instructivo_IR" sheetId="8" r:id="rId2"/>
    <sheet name="Hoja1" sheetId="7" state="hidden" r:id="rId3"/>
  </sheets>
  <definedNames>
    <definedName name="_ftn1" localSheetId="0">IR!#REF!</definedName>
    <definedName name="_ftnref1" localSheetId="0">IR!#REF!</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14" i="5" l="1"/>
  <c r="G14" i="5"/>
  <c r="G13" i="5" s="1"/>
  <c r="G6" i="5" s="1"/>
  <c r="G5" i="5" s="1"/>
  <c r="F14" i="5"/>
  <c r="T13" i="5"/>
  <c r="J13" i="5"/>
  <c r="I13" i="5"/>
  <c r="H13" i="5"/>
  <c r="F13" i="5"/>
  <c r="T12" i="5"/>
  <c r="T11" i="5"/>
  <c r="J11" i="5"/>
  <c r="I11" i="5"/>
  <c r="H11" i="5"/>
  <c r="G11" i="5"/>
  <c r="F11" i="5"/>
  <c r="T10" i="5"/>
  <c r="T9" i="5"/>
  <c r="J9" i="5"/>
  <c r="I9" i="5"/>
  <c r="H9" i="5"/>
  <c r="H6" i="5" s="1"/>
  <c r="H5" i="5" s="1"/>
  <c r="G9" i="5"/>
  <c r="F9" i="5"/>
  <c r="T8" i="5"/>
  <c r="T7" i="5"/>
  <c r="J7" i="5"/>
  <c r="J6" i="5" s="1"/>
  <c r="J5" i="5" s="1"/>
  <c r="I7" i="5"/>
  <c r="I6" i="5" s="1"/>
  <c r="I5" i="5" s="1"/>
  <c r="H7" i="5"/>
  <c r="G7" i="5"/>
  <c r="F7" i="5"/>
  <c r="F6" i="5" s="1"/>
  <c r="F5" i="5" s="1"/>
  <c r="T6" i="5"/>
  <c r="T5" i="5"/>
</calcChain>
</file>

<file path=xl/sharedStrings.xml><?xml version="1.0" encoding="utf-8"?>
<sst xmlns="http://schemas.openxmlformats.org/spreadsheetml/2006/main" count="218" uniqueCount="150">
  <si>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</si>
  <si>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</si>
  <si>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</si>
  <si>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</si>
  <si>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</si>
  <si>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</si>
  <si>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</si>
  <si>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</si>
  <si>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</si>
  <si>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</si>
  <si>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</si>
  <si>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</si>
  <si>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</si>
  <si>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</si>
  <si>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</si>
  <si>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</si>
  <si>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</si>
  <si>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</si>
  <si>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</si>
  <si>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</si>
  <si>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</si>
  <si>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</si>
  <si>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</si>
  <si>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</si>
  <si>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</si>
  <si>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</si>
  <si>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</si>
  <si>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</si>
  <si>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</si>
  <si>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</si>
  <si>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</si>
  <si>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</si>
  <si>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</si>
  <si>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</si>
  <si>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</si>
  <si>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</si>
  <si>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</si>
  <si>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</si>
  <si>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</si>
  <si>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</si>
  <si>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</si>
  <si>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</si>
  <si>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</si>
  <si>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</si>
  <si>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</si>
  <si>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</si>
  <si>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</si>
  <si>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</si>
  <si>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</si>
  <si>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</si>
  <si>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</si>
  <si>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</si>
  <si>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</si>
  <si>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</si>
  <si>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</si>
  <si>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</si>
  <si>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</si>
  <si>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</si>
  <si>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</si>
  <si>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</si>
  <si>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</si>
  <si>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</si>
  <si>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</si>
  <si>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</si>
  <si>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</si>
  <si>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</si>
  <si>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</si>
  <si>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</si>
  <si>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</si>
  <si>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</si>
  <si>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</si>
  <si>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</si>
  <si>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</si>
  <si>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</si>
  <si>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PROGRAMA O PROYECTO DE INVERSIÓN</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</si>
  <si>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</si>
  <si>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</si>
  <si>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</si>
  <si>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</si>
  <si>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</si>
  <si>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</si>
  <si>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</si>
  <si>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</si>
  <si>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</si>
  <si>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</si>
  <si>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</si>
  <si>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E</t>
  </si>
  <si>
    <t>2.2.3</t>
  </si>
  <si>
    <t>P</t>
  </si>
  <si>
    <t>P0001</t>
  </si>
  <si>
    <t>P0002</t>
  </si>
  <si>
    <t>P0003</t>
  </si>
  <si>
    <t>P0004</t>
  </si>
  <si>
    <t>Contribuir al eficiente manejo del agua potable, mediante un sistema de distribución que garantice su abasto</t>
  </si>
  <si>
    <t>Dirección General del SMAPAM</t>
  </si>
  <si>
    <t>Los habitantes de la cabecera municipal, cuentan con suministro de agua potable</t>
  </si>
  <si>
    <t>Programa de mantenimiento ejecutado a redes de distribución y descarga (4.1.3.9)</t>
  </si>
  <si>
    <t>Detección de tomas irregulares (4.1.3.17)</t>
  </si>
  <si>
    <t>Programa de producción ejecutada en fuentes de abastecimiento (7.1.5)</t>
  </si>
  <si>
    <t>Consumo de energía eléctrica para la operación del proceso de extracción (7.1.5)</t>
  </si>
  <si>
    <t>Cuidado del medio ambiente, con aguas residuales tratadas (6.2.2)</t>
  </si>
  <si>
    <t>Las aguas residuales del municipio son tratadas para su reúso (6.2.2)</t>
  </si>
  <si>
    <t>Pronta respuesta realizada a solicitudes de contratación (4.1.3.1)</t>
  </si>
  <si>
    <t>Programa anual de recuperación de cartera vencida (4.1.3.17)</t>
  </si>
  <si>
    <t>Si</t>
  </si>
  <si>
    <t>Fin</t>
  </si>
  <si>
    <t>Propòsito</t>
  </si>
  <si>
    <t>Componente (1)</t>
  </si>
  <si>
    <t>Actividad (1.1)</t>
  </si>
  <si>
    <t>Componente (2)</t>
  </si>
  <si>
    <t>Actividad (2.1)</t>
  </si>
  <si>
    <t>Componente (3)</t>
  </si>
  <si>
    <t>Actividad (3.1)</t>
  </si>
  <si>
    <t>Componente (4)</t>
  </si>
  <si>
    <t>Actividad (4.1)</t>
  </si>
  <si>
    <t>Variación en el número de quejas recibidas por deficiente servicio</t>
  </si>
  <si>
    <t>Cobertura de suministro</t>
  </si>
  <si>
    <t>Mantenimiento a redes de distribución y descarga</t>
  </si>
  <si>
    <t>Tomas de agua irregulares</t>
  </si>
  <si>
    <t>Nivel de producción</t>
  </si>
  <si>
    <t>Eficientización de pozos</t>
  </si>
  <si>
    <t>Agua residual tratada</t>
  </si>
  <si>
    <t>Agua saneada reutilizada</t>
  </si>
  <si>
    <t>Índice de atención, a solicitud de contrato</t>
  </si>
  <si>
    <t>Variación de cartera vencida</t>
  </si>
  <si>
    <t>((A / B) - 1) * 100</t>
  </si>
  <si>
    <t>(A / B) * 100</t>
  </si>
  <si>
    <t>A</t>
  </si>
  <si>
    <t>A / B</t>
  </si>
  <si>
    <t>A= número de metros lineales</t>
  </si>
  <si>
    <t>A= número de tomas irregulares identificadas año actual</t>
  </si>
  <si>
    <t>A= volumen m3 de agua residual saneada reutilizada</t>
  </si>
  <si>
    <t>quejas</t>
  </si>
  <si>
    <t>tomas</t>
  </si>
  <si>
    <t>metro lineal</t>
  </si>
  <si>
    <t>tomas irregulares</t>
  </si>
  <si>
    <t>metro cúbico</t>
  </si>
  <si>
    <t>kilo watt hora</t>
  </si>
  <si>
    <t>moneda nacional</t>
  </si>
  <si>
    <t>dias de atención; solicitudes</t>
  </si>
  <si>
    <t>Bajo protesta de decir verdad declaramos que los Estados Financieros y sus notas, son razonablemente correctos y son responsabilidad del emisor.</t>
  </si>
  <si>
    <t>Sistema Municipal de Agua Potable y Alcantarillado de Moroleón
INDICADORES DE RESULTADOS
DEL 1 DE ENERO AL 31 DE MARZO DE 2020</t>
  </si>
  <si>
    <t>E0020</t>
  </si>
  <si>
    <t>A= número de quejas recibidas durante año actual;                                                                                                      B= número de quejas recibidas el año inmediato anterior</t>
  </si>
  <si>
    <t>A= total de tomas con servicio de agua potable;                                                                                                          B= total de tomas ubicadas en la cabecera municipal</t>
  </si>
  <si>
    <t>A= volumen m3 de agua producidad;                                                                                                                              B= volumen m3 de agua cencesionada</t>
  </si>
  <si>
    <t>A= consumo kwh de energía eléctrica año actual;                                                                                                        B= consumo kwh de energía eléctrica año anterior</t>
  </si>
  <si>
    <t>A= volumen m3 de agua residual tratada;                                                                                                                          B= volumen m3 de agua suministrada a cabecera municipal</t>
  </si>
  <si>
    <t>A= número de días en atención a solicitudes;                                                                                                                 B= número de solicitudes</t>
  </si>
  <si>
    <t>A= importe de la cartera vencida al cierre del año actual;                                                                                          B= importe de la cartera vencida del año anterior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</si>
</sst>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4"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59">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11" fillId="0" borderId="0" xfId="0" applyFont="1"/>
    <xf numFmtId="0" fontId="0" fillId="0" borderId="0" xfId="0" quotePrefix="1" applyFont="1" applyAlignment="1" applyProtection="1">
      <alignment horizontal="justify" vertical="center" wrapText="1"/>
      <protection locked="0"/>
    </xf>
    <xf numFmtId="0" fontId="0" fillId="0" borderId="0" xfId="0" applyFont="1" applyAlignment="1" applyProtection="1">
      <alignment horizontal="justify" vertical="center" wrapText="1"/>
      <protection locked="0"/>
    </xf>
    <xf numFmtId="0" fontId="0" fillId="0" borderId="0" xfId="0" applyFont="1" applyFill="1" applyBorder="1" applyAlignment="1" applyProtection="1">
      <alignment vertical="center" wrapText="1"/>
    </xf>
    <xf numFmtId="0" fontId="10" fillId="0" borderId="0" xfId="0" applyFont="1" applyAlignment="1">
      <alignment horizontal="justify"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wrapText="1"/>
      <protection locked="0"/>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Font="1"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applyFont="1" applyAlignment="1" applyProtection="1">
      <alignment vertical="center" wrapText="1"/>
    </xf>
    <xf numFmtId="9" fontId="0" fillId="0" borderId="0" xfId="0" applyNumberFormat="1" applyFont="1" applyAlignment="1" applyProtection="1">
      <alignment vertical="center" wrapText="1"/>
      <protection locked="0"/>
    </xf>
    <xf numFmtId="0" fontId="13" fillId="0" borderId="0" xfId="0" applyFont="1" applyProtection="1">
      <protection locked="0"/>
    </xf>
    <xf numFmtId="10" fontId="0" fillId="0" borderId="0" xfId="18" applyNumberFormat="1" applyFont="1" applyAlignment="1" applyProtection="1">
      <alignment vertical="center" wrapText="1"/>
      <protection locked="0"/>
    </xf>
  </cellXfs>
  <cellStyles count="19">
    <cellStyle name="Euro" xfId="1"/>
    <cellStyle name="Millares" xfId="17" builtinId="3"/>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abSelected="1" workbookViewId="0">
      <selection activeCell="A2" sqref="A2"/>
    </sheetView>
  </sheetViews>
  <sheetFormatPr baseColWidth="10" defaultRowHeight="11.25" x14ac:dyDescent="0.2"/>
  <cols>
    <col min="1" max="1" width="13.83203125" style="3" customWidth="1"/>
    <col min="2" max="2" width="15.83203125" style="2" customWidth="1"/>
    <col min="3" max="3" width="37" style="2" bestFit="1" customWidth="1"/>
    <col min="4" max="4" width="37" style="2" customWidth="1"/>
    <col min="5" max="5" width="21.5" style="2" customWidth="1"/>
    <col min="6" max="10" width="15.83203125" style="2" customWidth="1"/>
    <col min="11" max="11" width="10.83203125" style="2" customWidth="1"/>
    <col min="12" max="12" width="13.83203125" style="2" customWidth="1"/>
    <col min="13" max="13" width="44.1640625" style="2" customWidth="1"/>
    <col min="14" max="14" width="44" style="2" customWidth="1"/>
    <col min="15" max="15" width="13.83203125" style="2" customWidth="1"/>
    <col min="16" max="16" width="15.83203125" style="2" customWidth="1"/>
    <col min="17" max="17" width="42.6640625" style="2" customWidth="1"/>
    <col min="18" max="20" width="12" style="2"/>
    <col min="21" max="22" width="13.83203125" style="2" customWidth="1"/>
    <col min="23" max="23" width="14.5" style="3" customWidth="1"/>
    <col min="24" max="16384" width="12" style="3"/>
  </cols>
  <sheetData>
    <row r="1" spans="1:23" s="1" customFormat="1" ht="60" customHeight="1" x14ac:dyDescent="0.2">
      <c r="A1" s="36" t="s">
        <v>141</v>
      </c>
      <c r="B1" s="37"/>
      <c r="C1" s="37"/>
      <c r="D1" s="37"/>
      <c r="E1" s="37"/>
      <c r="F1" s="37"/>
      <c r="G1" s="37"/>
      <c r="H1" s="37"/>
      <c r="I1" s="37"/>
      <c r="J1" s="37"/>
      <c r="K1" s="37"/>
      <c r="L1" s="37"/>
      <c r="M1" s="37"/>
      <c r="N1" s="37"/>
      <c r="O1" s="37"/>
      <c r="P1" s="37"/>
      <c r="Q1" s="37"/>
      <c r="R1" s="37"/>
      <c r="S1" s="37"/>
      <c r="T1" s="37"/>
      <c r="U1" s="37"/>
      <c r="V1" s="37"/>
      <c r="W1" s="38"/>
    </row>
    <row r="2" spans="1:23" s="44" customFormat="1" ht="11.25" customHeight="1" x14ac:dyDescent="0.2">
      <c r="A2" s="33" t="s">
        <v>74</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44"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85</v>
      </c>
      <c r="R3" s="32" t="s">
        <v>35</v>
      </c>
      <c r="S3" s="32" t="s">
        <v>34</v>
      </c>
      <c r="T3" s="32" t="s">
        <v>33</v>
      </c>
      <c r="U3" s="40" t="s">
        <v>54</v>
      </c>
      <c r="V3" s="41" t="s">
        <v>31</v>
      </c>
      <c r="W3" s="41" t="s">
        <v>71</v>
      </c>
    </row>
    <row r="4" spans="1:23" s="44"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s="55" customFormat="1" ht="45" x14ac:dyDescent="0.2">
      <c r="A5" s="49" t="s">
        <v>86</v>
      </c>
      <c r="B5" s="50" t="s">
        <v>142</v>
      </c>
      <c r="C5" s="51" t="s">
        <v>93</v>
      </c>
      <c r="D5" s="52" t="s">
        <v>87</v>
      </c>
      <c r="E5" s="53" t="s">
        <v>94</v>
      </c>
      <c r="F5" s="54">
        <f>+F6</f>
        <v>46304556</v>
      </c>
      <c r="G5" s="54">
        <f t="shared" ref="G5:J5" si="0">+G6</f>
        <v>64314556</v>
      </c>
      <c r="H5" s="54">
        <f t="shared" si="0"/>
        <v>8774857.1600000001</v>
      </c>
      <c r="I5" s="54">
        <f t="shared" si="0"/>
        <v>8774857.1600000001</v>
      </c>
      <c r="J5" s="54">
        <f t="shared" si="0"/>
        <v>8774857.1600000001</v>
      </c>
      <c r="K5" s="55" t="s">
        <v>104</v>
      </c>
      <c r="L5" s="55" t="s">
        <v>105</v>
      </c>
      <c r="M5" s="51" t="s">
        <v>93</v>
      </c>
      <c r="N5" s="55" t="s">
        <v>115</v>
      </c>
      <c r="O5" s="55" t="s">
        <v>105</v>
      </c>
      <c r="P5" s="45" t="s">
        <v>125</v>
      </c>
      <c r="Q5" s="46" t="s">
        <v>143</v>
      </c>
      <c r="R5" s="56">
        <v>0.02</v>
      </c>
      <c r="S5" s="56">
        <v>0.02</v>
      </c>
      <c r="T5" s="58">
        <f>(+U5/V5)-1</f>
        <v>-0.35668789808917201</v>
      </c>
      <c r="U5" s="53">
        <v>303</v>
      </c>
      <c r="V5" s="53">
        <v>471</v>
      </c>
      <c r="W5" s="55" t="s">
        <v>132</v>
      </c>
    </row>
    <row r="6" spans="1:23" s="55" customFormat="1" ht="33.75" x14ac:dyDescent="0.2">
      <c r="A6" s="49" t="s">
        <v>86</v>
      </c>
      <c r="B6" s="50" t="s">
        <v>142</v>
      </c>
      <c r="C6" s="51" t="s">
        <v>95</v>
      </c>
      <c r="D6" s="52" t="s">
        <v>87</v>
      </c>
      <c r="E6" s="53" t="s">
        <v>94</v>
      </c>
      <c r="F6" s="54">
        <f>+F7+F9+F11+F13</f>
        <v>46304556</v>
      </c>
      <c r="G6" s="54">
        <f t="shared" ref="G6:J6" si="1">+G7+G9+G11+G13</f>
        <v>64314556</v>
      </c>
      <c r="H6" s="54">
        <f t="shared" si="1"/>
        <v>8774857.1600000001</v>
      </c>
      <c r="I6" s="54">
        <f t="shared" si="1"/>
        <v>8774857.1600000001</v>
      </c>
      <c r="J6" s="54">
        <f t="shared" si="1"/>
        <v>8774857.1600000001</v>
      </c>
      <c r="K6" s="55" t="s">
        <v>104</v>
      </c>
      <c r="L6" s="55" t="s">
        <v>106</v>
      </c>
      <c r="M6" s="51" t="s">
        <v>95</v>
      </c>
      <c r="N6" s="55" t="s">
        <v>116</v>
      </c>
      <c r="O6" s="55" t="s">
        <v>106</v>
      </c>
      <c r="P6" s="45" t="s">
        <v>126</v>
      </c>
      <c r="Q6" s="46" t="s">
        <v>144</v>
      </c>
      <c r="R6" s="56">
        <v>0.95</v>
      </c>
      <c r="S6" s="56">
        <v>0.95</v>
      </c>
      <c r="T6" s="58">
        <f>+U6/V6</f>
        <v>0.91958372753074735</v>
      </c>
      <c r="U6" s="53">
        <v>17496</v>
      </c>
      <c r="V6" s="53">
        <v>19026</v>
      </c>
      <c r="W6" s="55" t="s">
        <v>133</v>
      </c>
    </row>
    <row r="7" spans="1:23" s="55" customFormat="1" ht="22.5" x14ac:dyDescent="0.2">
      <c r="A7" s="49" t="s">
        <v>88</v>
      </c>
      <c r="B7" s="50" t="s">
        <v>89</v>
      </c>
      <c r="C7" s="51" t="s">
        <v>96</v>
      </c>
      <c r="D7" s="52" t="s">
        <v>87</v>
      </c>
      <c r="E7" s="53" t="s">
        <v>94</v>
      </c>
      <c r="F7" s="54">
        <f>+F8</f>
        <v>16678187</v>
      </c>
      <c r="G7" s="54">
        <f t="shared" ref="G7:J7" si="2">+G8</f>
        <v>16678187</v>
      </c>
      <c r="H7" s="54">
        <f t="shared" si="2"/>
        <v>2914263.53</v>
      </c>
      <c r="I7" s="54">
        <f t="shared" si="2"/>
        <v>2914263.53</v>
      </c>
      <c r="J7" s="54">
        <f t="shared" si="2"/>
        <v>2914263.53</v>
      </c>
      <c r="K7" s="55" t="s">
        <v>104</v>
      </c>
      <c r="L7" s="55" t="s">
        <v>107</v>
      </c>
      <c r="M7" s="51" t="s">
        <v>96</v>
      </c>
      <c r="N7" s="55" t="s">
        <v>117</v>
      </c>
      <c r="O7" s="55" t="s">
        <v>107</v>
      </c>
      <c r="P7" s="46" t="s">
        <v>127</v>
      </c>
      <c r="Q7" s="46" t="s">
        <v>129</v>
      </c>
      <c r="R7" s="53">
        <v>2629</v>
      </c>
      <c r="S7" s="53">
        <v>2629</v>
      </c>
      <c r="T7" s="53">
        <f>+U7</f>
        <v>0</v>
      </c>
      <c r="U7" s="53">
        <v>0</v>
      </c>
      <c r="V7" s="53">
        <v>0</v>
      </c>
      <c r="W7" s="55" t="s">
        <v>134</v>
      </c>
    </row>
    <row r="8" spans="1:23" s="55" customFormat="1" ht="22.5" x14ac:dyDescent="0.2">
      <c r="A8" s="49" t="s">
        <v>88</v>
      </c>
      <c r="B8" s="50" t="s">
        <v>89</v>
      </c>
      <c r="C8" s="51" t="s">
        <v>97</v>
      </c>
      <c r="D8" s="52" t="s">
        <v>87</v>
      </c>
      <c r="E8" s="53" t="s">
        <v>94</v>
      </c>
      <c r="F8" s="54">
        <v>16678187</v>
      </c>
      <c r="G8" s="54">
        <v>16678187</v>
      </c>
      <c r="H8" s="54">
        <v>2914263.53</v>
      </c>
      <c r="I8" s="54">
        <v>2914263.53</v>
      </c>
      <c r="J8" s="54">
        <v>2914263.53</v>
      </c>
      <c r="K8" s="47" t="s">
        <v>104</v>
      </c>
      <c r="L8" s="47" t="s">
        <v>108</v>
      </c>
      <c r="M8" s="51" t="s">
        <v>97</v>
      </c>
      <c r="N8" s="47" t="s">
        <v>118</v>
      </c>
      <c r="O8" s="47" t="s">
        <v>108</v>
      </c>
      <c r="P8" s="46" t="s">
        <v>127</v>
      </c>
      <c r="Q8" s="46" t="s">
        <v>130</v>
      </c>
      <c r="R8" s="53">
        <v>15</v>
      </c>
      <c r="S8" s="53">
        <v>15</v>
      </c>
      <c r="T8" s="53">
        <f>+U8</f>
        <v>3</v>
      </c>
      <c r="U8" s="53">
        <v>3</v>
      </c>
      <c r="V8" s="53">
        <v>0</v>
      </c>
      <c r="W8" s="47" t="s">
        <v>135</v>
      </c>
    </row>
    <row r="9" spans="1:23" s="55" customFormat="1" ht="22.5" x14ac:dyDescent="0.2">
      <c r="A9" s="49" t="s">
        <v>88</v>
      </c>
      <c r="B9" s="50" t="s">
        <v>90</v>
      </c>
      <c r="C9" s="51" t="s">
        <v>98</v>
      </c>
      <c r="D9" s="52" t="s">
        <v>87</v>
      </c>
      <c r="E9" s="53" t="s">
        <v>94</v>
      </c>
      <c r="F9" s="54">
        <f>+F10</f>
        <v>4182611</v>
      </c>
      <c r="G9" s="54">
        <f t="shared" ref="G9:J9" si="3">+G10</f>
        <v>4182611</v>
      </c>
      <c r="H9" s="54">
        <f t="shared" si="3"/>
        <v>665074.62</v>
      </c>
      <c r="I9" s="54">
        <f t="shared" si="3"/>
        <v>665074.62</v>
      </c>
      <c r="J9" s="54">
        <f t="shared" si="3"/>
        <v>665074.62</v>
      </c>
      <c r="K9" s="47" t="s">
        <v>104</v>
      </c>
      <c r="L9" s="47" t="s">
        <v>109</v>
      </c>
      <c r="M9" s="51" t="s">
        <v>98</v>
      </c>
      <c r="N9" s="47" t="s">
        <v>119</v>
      </c>
      <c r="O9" s="47" t="s">
        <v>109</v>
      </c>
      <c r="P9" s="45" t="s">
        <v>126</v>
      </c>
      <c r="Q9" s="46" t="s">
        <v>145</v>
      </c>
      <c r="R9" s="56">
        <v>0.91</v>
      </c>
      <c r="S9" s="56">
        <v>0.91</v>
      </c>
      <c r="T9" s="58">
        <f>+U9/V9</f>
        <v>0.81674901116225385</v>
      </c>
      <c r="U9" s="53">
        <v>1160486</v>
      </c>
      <c r="V9" s="53">
        <v>1420860</v>
      </c>
      <c r="W9" s="47" t="s">
        <v>136</v>
      </c>
    </row>
    <row r="10" spans="1:23" s="55" customFormat="1" ht="33.75" x14ac:dyDescent="0.2">
      <c r="A10" s="49" t="s">
        <v>88</v>
      </c>
      <c r="B10" s="50" t="s">
        <v>90</v>
      </c>
      <c r="C10" s="51" t="s">
        <v>99</v>
      </c>
      <c r="D10" s="52" t="s">
        <v>87</v>
      </c>
      <c r="E10" s="53" t="s">
        <v>94</v>
      </c>
      <c r="F10" s="54">
        <v>4182611</v>
      </c>
      <c r="G10" s="54">
        <v>4182611</v>
      </c>
      <c r="H10" s="54">
        <v>665074.62</v>
      </c>
      <c r="I10" s="54">
        <v>665074.62</v>
      </c>
      <c r="J10" s="54">
        <v>665074.62</v>
      </c>
      <c r="K10" s="47" t="s">
        <v>104</v>
      </c>
      <c r="L10" s="47" t="s">
        <v>110</v>
      </c>
      <c r="M10" s="51" t="s">
        <v>99</v>
      </c>
      <c r="N10" s="47" t="s">
        <v>120</v>
      </c>
      <c r="O10" s="47" t="s">
        <v>110</v>
      </c>
      <c r="P10" s="45" t="s">
        <v>125</v>
      </c>
      <c r="Q10" s="46" t="s">
        <v>146</v>
      </c>
      <c r="R10" s="56">
        <v>0.01</v>
      </c>
      <c r="S10" s="56">
        <v>0.01</v>
      </c>
      <c r="T10" s="58">
        <f>(+U10/V10)-1</f>
        <v>6.479885614282721E-2</v>
      </c>
      <c r="U10" s="53">
        <v>1044080</v>
      </c>
      <c r="V10" s="53">
        <v>980542</v>
      </c>
      <c r="W10" s="47" t="s">
        <v>137</v>
      </c>
    </row>
    <row r="11" spans="1:23" s="55" customFormat="1" ht="33.75" x14ac:dyDescent="0.2">
      <c r="A11" s="49" t="s">
        <v>88</v>
      </c>
      <c r="B11" s="50" t="s">
        <v>91</v>
      </c>
      <c r="C11" s="51" t="s">
        <v>100</v>
      </c>
      <c r="D11" s="52" t="s">
        <v>87</v>
      </c>
      <c r="E11" s="53" t="s">
        <v>94</v>
      </c>
      <c r="F11" s="54">
        <f>+F12</f>
        <v>20127849</v>
      </c>
      <c r="G11" s="54">
        <f t="shared" ref="G11:J11" si="4">+G12</f>
        <v>20127849</v>
      </c>
      <c r="H11" s="54">
        <f t="shared" si="4"/>
        <v>5075829.3499999996</v>
      </c>
      <c r="I11" s="54">
        <f t="shared" si="4"/>
        <v>5075829.3499999996</v>
      </c>
      <c r="J11" s="54">
        <f t="shared" si="4"/>
        <v>5075829.3499999996</v>
      </c>
      <c r="K11" s="47" t="s">
        <v>104</v>
      </c>
      <c r="L11" s="47" t="s">
        <v>111</v>
      </c>
      <c r="M11" s="51" t="s">
        <v>100</v>
      </c>
      <c r="N11" s="47" t="s">
        <v>121</v>
      </c>
      <c r="O11" s="47" t="s">
        <v>111</v>
      </c>
      <c r="P11" s="45" t="s">
        <v>126</v>
      </c>
      <c r="Q11" s="46" t="s">
        <v>147</v>
      </c>
      <c r="R11" s="56">
        <v>0.62</v>
      </c>
      <c r="S11" s="56">
        <v>0.62</v>
      </c>
      <c r="T11" s="58">
        <f>+U11/V11</f>
        <v>0.68004761864233676</v>
      </c>
      <c r="U11" s="53">
        <v>639223</v>
      </c>
      <c r="V11" s="53">
        <v>939968</v>
      </c>
      <c r="W11" s="47" t="s">
        <v>136</v>
      </c>
    </row>
    <row r="12" spans="1:23" s="55" customFormat="1" ht="22.5" x14ac:dyDescent="0.2">
      <c r="A12" s="49" t="s">
        <v>88</v>
      </c>
      <c r="B12" s="50" t="s">
        <v>91</v>
      </c>
      <c r="C12" s="51" t="s">
        <v>101</v>
      </c>
      <c r="D12" s="52" t="s">
        <v>87</v>
      </c>
      <c r="E12" s="53" t="s">
        <v>94</v>
      </c>
      <c r="F12" s="54">
        <v>20127849</v>
      </c>
      <c r="G12" s="54">
        <v>20127849</v>
      </c>
      <c r="H12" s="54">
        <v>5075829.3499999996</v>
      </c>
      <c r="I12" s="54">
        <v>5075829.3499999996</v>
      </c>
      <c r="J12" s="54">
        <v>5075829.3499999996</v>
      </c>
      <c r="K12" s="47" t="s">
        <v>104</v>
      </c>
      <c r="L12" s="47" t="s">
        <v>112</v>
      </c>
      <c r="M12" s="51" t="s">
        <v>101</v>
      </c>
      <c r="N12" s="47" t="s">
        <v>122</v>
      </c>
      <c r="O12" s="47" t="s">
        <v>112</v>
      </c>
      <c r="P12" s="46" t="s">
        <v>127</v>
      </c>
      <c r="Q12" s="46" t="s">
        <v>131</v>
      </c>
      <c r="R12" s="53">
        <v>25000</v>
      </c>
      <c r="S12" s="53">
        <v>25000</v>
      </c>
      <c r="T12" s="53">
        <f>+U12</f>
        <v>3370</v>
      </c>
      <c r="U12" s="53">
        <v>3370</v>
      </c>
      <c r="V12" s="53">
        <v>0</v>
      </c>
      <c r="W12" s="47" t="s">
        <v>136</v>
      </c>
    </row>
    <row r="13" spans="1:23" s="55" customFormat="1" ht="33.75" x14ac:dyDescent="0.2">
      <c r="A13" s="49" t="s">
        <v>88</v>
      </c>
      <c r="B13" s="50" t="s">
        <v>92</v>
      </c>
      <c r="C13" s="51" t="s">
        <v>102</v>
      </c>
      <c r="D13" s="52" t="s">
        <v>87</v>
      </c>
      <c r="E13" s="53" t="s">
        <v>94</v>
      </c>
      <c r="F13" s="54">
        <f>+F14</f>
        <v>5315909</v>
      </c>
      <c r="G13" s="54">
        <f t="shared" ref="G13:J13" si="5">+G14</f>
        <v>23325909</v>
      </c>
      <c r="H13" s="54">
        <f t="shared" si="5"/>
        <v>119689.66</v>
      </c>
      <c r="I13" s="54">
        <f t="shared" si="5"/>
        <v>119689.66</v>
      </c>
      <c r="J13" s="54">
        <f t="shared" si="5"/>
        <v>119689.66</v>
      </c>
      <c r="K13" s="47" t="s">
        <v>104</v>
      </c>
      <c r="L13" s="47" t="s">
        <v>113</v>
      </c>
      <c r="M13" s="51" t="s">
        <v>102</v>
      </c>
      <c r="N13" s="47" t="s">
        <v>123</v>
      </c>
      <c r="O13" s="47" t="s">
        <v>113</v>
      </c>
      <c r="P13" s="46" t="s">
        <v>128</v>
      </c>
      <c r="Q13" s="46" t="s">
        <v>148</v>
      </c>
      <c r="R13" s="53">
        <v>4</v>
      </c>
      <c r="S13" s="53">
        <v>4</v>
      </c>
      <c r="T13" s="53">
        <f>ROUND(U13/V13,2)</f>
        <v>10</v>
      </c>
      <c r="U13" s="53">
        <v>310</v>
      </c>
      <c r="V13" s="53">
        <v>31</v>
      </c>
      <c r="W13" s="47" t="s">
        <v>139</v>
      </c>
    </row>
    <row r="14" spans="1:23" s="55" customFormat="1" ht="25.5" x14ac:dyDescent="0.2">
      <c r="A14" s="49" t="s">
        <v>88</v>
      </c>
      <c r="B14" s="50" t="s">
        <v>92</v>
      </c>
      <c r="C14" s="51" t="s">
        <v>103</v>
      </c>
      <c r="D14" s="52" t="s">
        <v>87</v>
      </c>
      <c r="E14" s="53" t="s">
        <v>94</v>
      </c>
      <c r="F14" s="54">
        <f>10957+214699+5090253</f>
        <v>5315909</v>
      </c>
      <c r="G14" s="54">
        <f>10957+11559043+11755909</f>
        <v>23325909</v>
      </c>
      <c r="H14" s="54">
        <v>119689.66</v>
      </c>
      <c r="I14" s="54">
        <v>119689.66</v>
      </c>
      <c r="J14" s="54">
        <v>119689.66</v>
      </c>
      <c r="K14" s="47" t="s">
        <v>104</v>
      </c>
      <c r="L14" s="47" t="s">
        <v>114</v>
      </c>
      <c r="M14" s="51" t="s">
        <v>103</v>
      </c>
      <c r="N14" s="47" t="s">
        <v>124</v>
      </c>
      <c r="O14" s="47" t="s">
        <v>114</v>
      </c>
      <c r="P14" s="45" t="s">
        <v>125</v>
      </c>
      <c r="Q14" s="48" t="s">
        <v>149</v>
      </c>
      <c r="R14" s="56">
        <v>0.06</v>
      </c>
      <c r="S14" s="56">
        <v>0.06</v>
      </c>
      <c r="T14" s="58">
        <f>(+U14/V14)-1</f>
        <v>-3.7986160845345673E-2</v>
      </c>
      <c r="U14" s="53">
        <v>5331842.51</v>
      </c>
      <c r="V14" s="53">
        <v>5542376.0999999996</v>
      </c>
      <c r="W14" s="47" t="s">
        <v>138</v>
      </c>
    </row>
    <row r="15" spans="1:23" x14ac:dyDescent="0.2">
      <c r="A15" s="17"/>
      <c r="B15" s="18"/>
      <c r="C15" s="19"/>
      <c r="D15" s="19"/>
      <c r="E15" s="18"/>
      <c r="F15" s="18"/>
      <c r="G15" s="18"/>
      <c r="H15" s="18"/>
      <c r="I15" s="18"/>
      <c r="J15" s="18"/>
      <c r="K15" s="3"/>
      <c r="L15" s="3"/>
      <c r="M15" s="3"/>
      <c r="N15" s="3"/>
      <c r="O15" s="3"/>
      <c r="P15" s="16"/>
      <c r="Q15" s="16"/>
    </row>
    <row r="16" spans="1:23" x14ac:dyDescent="0.2">
      <c r="A16" s="57" t="s">
        <v>140</v>
      </c>
      <c r="B16" s="18"/>
      <c r="C16" s="19"/>
      <c r="D16" s="19"/>
      <c r="E16" s="18"/>
      <c r="F16" s="18"/>
      <c r="G16" s="18"/>
      <c r="H16" s="18"/>
      <c r="I16" s="18"/>
      <c r="J16" s="18"/>
      <c r="K16" s="3"/>
      <c r="L16" s="3"/>
      <c r="M16" s="3"/>
      <c r="N16" s="3"/>
      <c r="O16" s="3"/>
      <c r="P16" s="16"/>
      <c r="Q16" s="16"/>
    </row>
    <row r="17" spans="1:17" x14ac:dyDescent="0.2">
      <c r="A17" s="57"/>
      <c r="B17" s="18"/>
      <c r="C17" s="19"/>
      <c r="D17" s="19"/>
      <c r="E17" s="18"/>
      <c r="F17" s="18"/>
      <c r="G17" s="18"/>
      <c r="H17" s="18"/>
      <c r="I17" s="18"/>
      <c r="J17" s="18"/>
      <c r="K17" s="3"/>
      <c r="L17" s="3"/>
      <c r="M17" s="3"/>
      <c r="N17" s="3"/>
      <c r="O17" s="3"/>
      <c r="P17" s="16"/>
      <c r="Q17" s="16"/>
    </row>
    <row r="18" spans="1:17" x14ac:dyDescent="0.2">
      <c r="A18" s="57"/>
      <c r="B18" s="18"/>
      <c r="C18" s="19"/>
      <c r="D18" s="19"/>
      <c r="E18" s="18"/>
      <c r="F18" s="18"/>
      <c r="G18" s="18"/>
      <c r="H18" s="18"/>
      <c r="I18" s="18"/>
      <c r="J18" s="18"/>
      <c r="K18" s="3"/>
      <c r="L18" s="3"/>
      <c r="M18" s="3"/>
      <c r="N18" s="3"/>
      <c r="O18" s="3"/>
      <c r="P18" s="16"/>
      <c r="Q18" s="16"/>
    </row>
    <row r="19" spans="1:17" x14ac:dyDescent="0.2">
      <c r="A19" s="57"/>
      <c r="B19" s="18"/>
      <c r="C19" s="19"/>
      <c r="D19" s="19"/>
      <c r="E19" s="18"/>
      <c r="F19" s="18"/>
      <c r="G19" s="18"/>
      <c r="H19" s="18"/>
      <c r="I19" s="18"/>
      <c r="J19" s="18"/>
      <c r="K19" s="3"/>
      <c r="L19" s="3"/>
      <c r="M19" s="3"/>
      <c r="N19" s="3"/>
      <c r="O19" s="3"/>
      <c r="P19" s="16"/>
      <c r="Q19" s="16"/>
    </row>
    <row r="20" spans="1:17" x14ac:dyDescent="0.2">
      <c r="A20" s="57"/>
      <c r="B20" s="18"/>
      <c r="C20" s="19"/>
      <c r="D20" s="19"/>
      <c r="E20" s="18"/>
      <c r="F20" s="18"/>
      <c r="G20" s="18"/>
      <c r="H20" s="18"/>
      <c r="I20" s="18"/>
      <c r="J20" s="18"/>
      <c r="K20" s="3"/>
      <c r="L20" s="3"/>
      <c r="M20" s="3"/>
      <c r="N20" s="3"/>
      <c r="O20" s="3"/>
      <c r="P20" s="16"/>
      <c r="Q20" s="16"/>
    </row>
    <row r="21" spans="1:17" x14ac:dyDescent="0.2">
      <c r="A21" s="57"/>
      <c r="B21" s="18"/>
      <c r="C21" s="19"/>
      <c r="D21" s="19"/>
      <c r="E21" s="18"/>
      <c r="F21" s="18"/>
      <c r="G21" s="18"/>
      <c r="H21" s="18"/>
      <c r="I21" s="18"/>
      <c r="J21" s="18"/>
      <c r="K21" s="3"/>
      <c r="L21" s="3"/>
      <c r="M21" s="3"/>
      <c r="N21" s="3"/>
      <c r="O21" s="3"/>
      <c r="P21" s="16"/>
      <c r="Q21" s="16"/>
    </row>
    <row r="22" spans="1:17" x14ac:dyDescent="0.2">
      <c r="A22" s="57"/>
      <c r="B22" s="18"/>
      <c r="C22" s="19"/>
      <c r="D22" s="19"/>
      <c r="E22" s="18"/>
      <c r="F22" s="18"/>
      <c r="G22" s="18"/>
      <c r="H22" s="18"/>
      <c r="I22" s="18"/>
      <c r="J22" s="18"/>
      <c r="K22" s="3"/>
      <c r="L22" s="3"/>
      <c r="M22" s="3"/>
      <c r="N22" s="3"/>
      <c r="O22" s="3"/>
      <c r="P22" s="16"/>
      <c r="Q22" s="16"/>
    </row>
    <row r="23" spans="1:17" x14ac:dyDescent="0.2">
      <c r="A23" s="5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rintOptions horizontalCentered="1"/>
  <pageMargins left="0.39370078740157483" right="0" top="0.74803149606299213" bottom="0.74803149606299213" header="0.31496062992125984" footer="0.31496062992125984"/>
  <pageSetup paperSize="5"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7"/>
  <sheetViews>
    <sheetView workbookViewId="0">
      <pane ySplit="4" topLeftCell="A5" activePane="bottomLeft" state="frozen"/>
      <selection pane="bottomLeft" activeCell="B8" sqref="B8"/>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76</v>
      </c>
    </row>
    <row r="4" spans="1:2" ht="15.75" x14ac:dyDescent="0.2">
      <c r="A4" s="5" t="s">
        <v>80</v>
      </c>
      <c r="B4" s="5" t="s">
        <v>0</v>
      </c>
    </row>
    <row r="5" spans="1:2" ht="47.25" x14ac:dyDescent="0.2">
      <c r="A5" s="24">
        <v>1</v>
      </c>
      <c r="B5" s="4" t="s">
        <v>77</v>
      </c>
    </row>
    <row r="6" spans="1:2" ht="47.25" x14ac:dyDescent="0.2">
      <c r="A6" s="24">
        <v>2</v>
      </c>
      <c r="B6" s="4" t="s">
        <v>78</v>
      </c>
    </row>
    <row r="7" spans="1:2" ht="31.5" x14ac:dyDescent="0.2">
      <c r="A7" s="24">
        <v>3</v>
      </c>
      <c r="B7" s="4" t="s">
        <v>81</v>
      </c>
    </row>
    <row r="8" spans="1:2" ht="47.25" x14ac:dyDescent="0.2">
      <c r="A8" s="24">
        <v>4</v>
      </c>
      <c r="B8" s="4" t="s">
        <v>79</v>
      </c>
    </row>
    <row r="9" spans="1:2" ht="15.75" x14ac:dyDescent="0.2">
      <c r="A9" s="24">
        <v>5</v>
      </c>
      <c r="B9" s="4" t="s">
        <v>56</v>
      </c>
    </row>
    <row r="10" spans="1:2" ht="78.75" x14ac:dyDescent="0.2">
      <c r="A10" s="24">
        <v>6</v>
      </c>
      <c r="B10" s="4" t="s">
        <v>75</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82</v>
      </c>
    </row>
    <row r="16" spans="1:2" ht="15.75" x14ac:dyDescent="0.2">
      <c r="A16" s="24">
        <v>12</v>
      </c>
      <c r="B16" s="4" t="s">
        <v>66</v>
      </c>
    </row>
    <row r="17" spans="1:2" ht="15.75" x14ac:dyDescent="0.2">
      <c r="A17" s="24">
        <v>13</v>
      </c>
      <c r="B17" s="4" t="s">
        <v>67</v>
      </c>
    </row>
    <row r="18" spans="1:2" ht="63" x14ac:dyDescent="0.2">
      <c r="A18" s="24">
        <v>14</v>
      </c>
      <c r="B18" s="4" t="s">
        <v>83</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84</v>
      </c>
    </row>
  </sheetData>
  <pageMargins left="0.70866141732283472" right="0.70866141732283472"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DF2C03A-FAFE-4FBB-9F24-298C907734CA}">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IR</vt:lpstr>
      <vt:lpstr>Instructivo_IR</vt:lpstr>
      <vt:lpstr>Hoja1</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2020-01-23T18:00:06Z</cp:lastPrinted>
  <dcterms:created xsi:type="dcterms:W3CDTF">2014-10-22T05:35:08Z</dcterms:created>
  <dcterms:modified xsi:type="dcterms:W3CDTF">2020-04-17T17:59:32Z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