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Ingresos" sheetId="1" r:id="rId1"/>
  </sheets>
  <definedNames>
    <definedName name="_xlnm.Print_Titles" localSheetId="0">'Ingresos'!$1:$4</definedName>
  </definedNames>
  <calcPr fullCalcOnLoad="1"/>
</workbook>
</file>

<file path=xl/sharedStrings.xml><?xml version="1.0" encoding="utf-8"?>
<sst xmlns="http://schemas.openxmlformats.org/spreadsheetml/2006/main" count="67" uniqueCount="67">
  <si>
    <t>Sistema Municipal de Agua Potable y Alcantarillado de Moroleón</t>
  </si>
  <si>
    <t>Estado Analítico Presupuestario de Ingresos</t>
  </si>
  <si>
    <t>Clasificador por Rubro de Ingreso (CRI)</t>
  </si>
  <si>
    <t>Estimado</t>
  </si>
  <si>
    <t>Ampliación</t>
  </si>
  <si>
    <t>Reducción</t>
  </si>
  <si>
    <t>Modificado</t>
  </si>
  <si>
    <t>Devengado</t>
  </si>
  <si>
    <t>Recaudado</t>
  </si>
  <si>
    <t>Dev + Rec</t>
  </si>
  <si>
    <t>Compromiso</t>
  </si>
  <si>
    <t>% Sdo</t>
  </si>
  <si>
    <t>*   50 Productos</t>
  </si>
  <si>
    <t>*   00 Ingresos deriv de</t>
  </si>
  <si>
    <t>**  Rubros de Ingreso</t>
  </si>
  <si>
    <t>*   70 Ingresos por vent</t>
  </si>
  <si>
    <t xml:space="preserve">    080501  Remanente/Recurso</t>
  </si>
  <si>
    <t>Por Ejecutar</t>
  </si>
  <si>
    <t>Pre Compromiso</t>
  </si>
  <si>
    <t>*   90 Transferencias, A</t>
  </si>
  <si>
    <t>510101 CAPITALES Y VALORES</t>
  </si>
  <si>
    <t>730201 VTA ACCESORIOS, SOUV</t>
  </si>
  <si>
    <t>730204 VTA PET Y DESECHO</t>
  </si>
  <si>
    <t>732101 S MEDIDO AGUA POTABL</t>
  </si>
  <si>
    <t>732102 CUOTAS FIJAS (AGUA P</t>
  </si>
  <si>
    <t>732201 S ALCANTARILLADO SAN</t>
  </si>
  <si>
    <t>732301 S DRENAJE PLUVIAL</t>
  </si>
  <si>
    <t>732401 S TRATAMIENTO AGUA R</t>
  </si>
  <si>
    <t>732601 AGUA PIPAS (SIN TRAN</t>
  </si>
  <si>
    <t>732605 AGUA TRATADA SIN TRA</t>
  </si>
  <si>
    <t>732701 D INC RED AGUA HABIT</t>
  </si>
  <si>
    <t>732702 D INC RED ALC HABIT</t>
  </si>
  <si>
    <t>732703 D INC R AGUA TRA HAB</t>
  </si>
  <si>
    <t>732801 D INC R AGUA NO HAB</t>
  </si>
  <si>
    <t>732802 D INC RED ALC NO HAB</t>
  </si>
  <si>
    <t>732803 D INC AGUA TRA NO HA</t>
  </si>
  <si>
    <t>732901 D INC AGUA INDIVIDUA</t>
  </si>
  <si>
    <t>732902 D INC ALCANT INDIVID</t>
  </si>
  <si>
    <t>732903 D INC AGUA TRA INDIV</t>
  </si>
  <si>
    <t>733001 MAT INST RAMAL AGUA</t>
  </si>
  <si>
    <t>733002 MAT INST CUADRO MEDI</t>
  </si>
  <si>
    <t>733003 SUM INST MEDIDOR AGU</t>
  </si>
  <si>
    <t>733004 MAT INST DESCARGA AG</t>
  </si>
  <si>
    <t>733101 CONSTANCIA NO ADEUDO</t>
  </si>
  <si>
    <t>733102 DUPLICADO DE RECIBO</t>
  </si>
  <si>
    <t>733104 CAMBIO ACT D TITULAR</t>
  </si>
  <si>
    <t>733105 SUSP VOLUNTARIA TOMA</t>
  </si>
  <si>
    <t>733106 REACT D SERV O TOMA</t>
  </si>
  <si>
    <t>733110 CONTRATO AGUA POTABL</t>
  </si>
  <si>
    <t>733111 CONTRATO DESCARGO</t>
  </si>
  <si>
    <t>733201 LIMPIEZA DESCARGA SA</t>
  </si>
  <si>
    <t>733202 RECONEXION TOMA AGUA</t>
  </si>
  <si>
    <t>733203 RECONEXION DRENAJE</t>
  </si>
  <si>
    <t>733204 REUBICACION MEDIDOR</t>
  </si>
  <si>
    <t>733211 KM EXCEDENTE Z URBAN</t>
  </si>
  <si>
    <t>733301 CARTA D FACTIBILIDAD</t>
  </si>
  <si>
    <t>733302 REVISION D PROYECTOS</t>
  </si>
  <si>
    <t>733303 SUPERVISION DE OBRAS</t>
  </si>
  <si>
    <t>733304 RECEPCION OBRA, CONC</t>
  </si>
  <si>
    <t>733501 RECARGOS</t>
  </si>
  <si>
    <t>733502 MULTAS</t>
  </si>
  <si>
    <t>733503 GASTOS DE EJECUCION</t>
  </si>
  <si>
    <t>790103 REINTEGROS</t>
  </si>
  <si>
    <t>790106 ENAJENACION BS MUEBL</t>
  </si>
  <si>
    <t>910101 TRANSF Y ASIG FEDERA</t>
  </si>
  <si>
    <t>910201 TRANSF Y ASIG ESTATA</t>
  </si>
  <si>
    <t>Del 01 de Enero al 30 de Junio de 2023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</si>
</sst>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\-#,##0.00;#,##0.00;&quot; &quot;"/>
    <numFmt numFmtId="166" formatCode="#,##0;\-#,##0;&quot; &quot;"/>
    <numFmt numFmtId="167" formatCode="\-#,##0.00;#,##0.00"/>
    <numFmt numFmtId="168" formatCode="#,##0.00_-;#,##0.00\-;&quot; &quot;"/>
    <numFmt numFmtId="169" formatCode="#,##0_-;#,##0\-;&quot; 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6" fillId="0" borderId="0" xfId="0" applyFont="1" applyAlignment="1">
      <alignment/>
    </xf>
    <xf numFmtId="4" fontId="0" fillId="0" borderId="0" xfId="0" applyNumberFormat="1" applyAlignment="1">
      <alignment/>
    </xf>
    <xf numFmtId="43" fontId="0" fillId="0" borderId="0" xfId="47" applyFont="1" applyAlignment="1">
      <alignment/>
    </xf>
    <xf numFmtId="43" fontId="0" fillId="0" borderId="0" xfId="47" applyFont="1" applyFill="1" applyAlignment="1">
      <alignment/>
    </xf>
    <xf numFmtId="0" fontId="0" fillId="0" borderId="0" xfId="0" applyFill="1" applyBorder="1" applyAlignment="1">
      <alignment/>
    </xf>
    <xf numFmtId="0" fontId="35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35" fillId="12" borderId="0" xfId="0" applyNumberFormat="1" applyFont="1" applyFill="1" applyAlignment="1">
      <alignment/>
    </xf>
    <xf numFmtId="43" fontId="35" fillId="12" borderId="0" xfId="47" applyFont="1" applyFill="1" applyAlignment="1">
      <alignment/>
    </xf>
    <xf numFmtId="0" fontId="35" fillId="33" borderId="0" xfId="0" applyFont="1" applyFill="1" applyBorder="1" applyAlignment="1">
      <alignment/>
    </xf>
    <xf numFmtId="0" fontId="35" fillId="12" borderId="0" xfId="0" applyFont="1" applyFill="1" applyBorder="1" applyAlignment="1">
      <alignment/>
    </xf>
    <xf numFmtId="4" fontId="0" fillId="0" borderId="0" xfId="47" applyNumberFormat="1" applyFont="1" applyAlignment="1">
      <alignment/>
    </xf>
    <xf numFmtId="4" fontId="0" fillId="0" borderId="0" xfId="47" applyNumberFormat="1" applyFont="1" applyFill="1" applyAlignment="1">
      <alignment/>
    </xf>
    <xf numFmtId="4" fontId="35" fillId="33" borderId="0" xfId="0" applyNumberFormat="1" applyFont="1" applyFill="1" applyAlignment="1">
      <alignment/>
    </xf>
    <xf numFmtId="43" fontId="35" fillId="33" borderId="0" xfId="47" applyFont="1" applyFill="1" applyAlignment="1">
      <alignment/>
    </xf>
    <xf numFmtId="0" fontId="35" fillId="10" borderId="10" xfId="0" applyFont="1" applyFill="1" applyBorder="1" applyAlignment="1">
      <alignment horizontal="center" vertical="center"/>
    </xf>
    <xf numFmtId="4" fontId="35" fillId="10" borderId="10" xfId="0" applyNumberFormat="1" applyFont="1" applyFill="1" applyBorder="1" applyAlignment="1">
      <alignment horizontal="center" vertical="center"/>
    </xf>
    <xf numFmtId="4" fontId="35" fillId="10" borderId="10" xfId="47" applyNumberFormat="1" applyFont="1" applyFill="1" applyBorder="1" applyAlignment="1">
      <alignment horizontal="center" vertical="center"/>
    </xf>
    <xf numFmtId="43" fontId="35" fillId="10" borderId="10" xfId="47" applyFont="1" applyFill="1" applyBorder="1" applyAlignment="1">
      <alignment horizontal="center" vertical="center"/>
    </xf>
    <xf numFmtId="0" fontId="2" fillId="0" borderId="0" xfId="52" applyFont="1">
      <alignment/>
      <protection/>
    </xf>
    <xf numFmtId="4" fontId="2" fillId="0" borderId="0" xfId="52" applyNumberFormat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" sqref="C3"/>
    </sheetView>
  </sheetViews>
  <sheetFormatPr defaultColWidth="11.421875" defaultRowHeight="15"/>
  <cols>
    <col min="1" max="1" width="35.7109375" style="0" customWidth="1"/>
    <col min="2" max="8" width="16.7109375" style="2" customWidth="1"/>
    <col min="9" max="9" width="16.7109375" style="13" customWidth="1"/>
    <col min="10" max="11" width="16.7109375" style="2" customWidth="1"/>
    <col min="12" max="12" width="16.7109375" style="3" customWidth="1"/>
    <col min="13" max="16384" width="11.421875" style="5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66</v>
      </c>
    </row>
    <row r="4" spans="1:12" s="6" customFormat="1" ht="15">
      <c r="A4" s="17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9" t="s">
        <v>18</v>
      </c>
      <c r="J4" s="18" t="s">
        <v>10</v>
      </c>
      <c r="K4" s="18" t="s">
        <v>17</v>
      </c>
      <c r="L4" s="20" t="s">
        <v>11</v>
      </c>
    </row>
    <row r="5" spans="1:12" s="8" customFormat="1" ht="15">
      <c r="A5" s="11" t="s">
        <v>14</v>
      </c>
      <c r="B5" s="15">
        <f>+B6+B8+B52+B55</f>
        <v>56571101</v>
      </c>
      <c r="C5" s="15">
        <f aca="true" t="shared" si="0" ref="C5:K5">+C6+C8+C52+C55</f>
        <v>29241256</v>
      </c>
      <c r="D5" s="15">
        <f t="shared" si="0"/>
        <v>24868003</v>
      </c>
      <c r="E5" s="15">
        <f t="shared" si="0"/>
        <v>60944354</v>
      </c>
      <c r="F5" s="15">
        <f t="shared" si="0"/>
        <v>0</v>
      </c>
      <c r="G5" s="15">
        <f t="shared" si="0"/>
        <v>31045506.069999997</v>
      </c>
      <c r="H5" s="15">
        <f t="shared" si="0"/>
        <v>31045506.069999997</v>
      </c>
      <c r="I5" s="15">
        <f t="shared" si="0"/>
        <v>0</v>
      </c>
      <c r="J5" s="15">
        <f t="shared" si="0"/>
        <v>0</v>
      </c>
      <c r="K5" s="15">
        <f t="shared" si="0"/>
        <v>29898847.930000003</v>
      </c>
      <c r="L5" s="16">
        <f>IF(K5=0,0,(+K5/$E$5)*100)</f>
        <v>49.05925810617339</v>
      </c>
    </row>
    <row r="6" spans="1:12" ht="15">
      <c r="A6" s="12" t="s">
        <v>12</v>
      </c>
      <c r="B6" s="9">
        <f>+B7</f>
        <v>1240668</v>
      </c>
      <c r="C6" s="9">
        <f aca="true" t="shared" si="1" ref="C6:K6">+C7</f>
        <v>788685</v>
      </c>
      <c r="D6" s="9">
        <f t="shared" si="1"/>
        <v>0</v>
      </c>
      <c r="E6" s="9">
        <f t="shared" si="1"/>
        <v>2029353</v>
      </c>
      <c r="F6" s="9">
        <f t="shared" si="1"/>
        <v>0</v>
      </c>
      <c r="G6" s="9">
        <f t="shared" si="1"/>
        <v>1973460.74</v>
      </c>
      <c r="H6" s="9">
        <f t="shared" si="1"/>
        <v>1973460.74</v>
      </c>
      <c r="I6" s="9">
        <f t="shared" si="1"/>
        <v>0</v>
      </c>
      <c r="J6" s="9">
        <f t="shared" si="1"/>
        <v>0</v>
      </c>
      <c r="K6" s="9">
        <f t="shared" si="1"/>
        <v>55892.26000000001</v>
      </c>
      <c r="L6" s="10">
        <f>IF(K6=0,0,(+K6/$E$5)*100)</f>
        <v>0.09171031659470869</v>
      </c>
    </row>
    <row r="7" spans="1:12" ht="15">
      <c r="A7" s="21" t="s">
        <v>20</v>
      </c>
      <c r="B7" s="7">
        <v>1240668</v>
      </c>
      <c r="C7" s="7">
        <f>IF(E7&gt;B7,E7-B7,0)</f>
        <v>788685</v>
      </c>
      <c r="D7" s="7">
        <f>IF(E7&lt;B7,B7-E7,0)</f>
        <v>0</v>
      </c>
      <c r="E7" s="7">
        <v>2029353</v>
      </c>
      <c r="F7" s="7">
        <v>0</v>
      </c>
      <c r="G7" s="22">
        <v>1973460.74</v>
      </c>
      <c r="H7" s="7">
        <f>+F7+G7</f>
        <v>1973460.74</v>
      </c>
      <c r="I7" s="14">
        <v>0</v>
      </c>
      <c r="J7" s="7">
        <v>0</v>
      </c>
      <c r="K7" s="7">
        <f>+E7-H7-I7-J7</f>
        <v>55892.26000000001</v>
      </c>
      <c r="L7" s="4">
        <f>IF(K7=0,0,(+K7/$E$5)*100)</f>
        <v>0.09171031659470869</v>
      </c>
    </row>
    <row r="8" spans="1:12" ht="15">
      <c r="A8" s="12" t="s">
        <v>15</v>
      </c>
      <c r="B8" s="9">
        <f>SUM(B9:B51)</f>
        <v>48930433</v>
      </c>
      <c r="C8" s="9">
        <f aca="true" t="shared" si="2" ref="C8:K8">SUM(C9:C51)</f>
        <v>3584568</v>
      </c>
      <c r="D8" s="9">
        <f t="shared" si="2"/>
        <v>0</v>
      </c>
      <c r="E8" s="9">
        <f t="shared" si="2"/>
        <v>52515001</v>
      </c>
      <c r="F8" s="9">
        <f t="shared" si="2"/>
        <v>0</v>
      </c>
      <c r="G8" s="9">
        <f t="shared" si="2"/>
        <v>29072045.33</v>
      </c>
      <c r="H8" s="9">
        <f t="shared" si="2"/>
        <v>29072045.33</v>
      </c>
      <c r="I8" s="9">
        <f t="shared" si="2"/>
        <v>0</v>
      </c>
      <c r="J8" s="9">
        <f t="shared" si="2"/>
        <v>0</v>
      </c>
      <c r="K8" s="9">
        <f t="shared" si="2"/>
        <v>23442955.67</v>
      </c>
      <c r="L8" s="10">
        <f>IF(K8=0,0,(+K8/$E$5)*100)</f>
        <v>38.4661648394862</v>
      </c>
    </row>
    <row r="9" spans="1:12" ht="15">
      <c r="A9" s="21" t="s">
        <v>21</v>
      </c>
      <c r="B9" s="22">
        <v>74641</v>
      </c>
      <c r="C9" s="7">
        <f aca="true" t="shared" si="3" ref="C9:C51">IF(E9&gt;B9,E9-B9,0)</f>
        <v>0</v>
      </c>
      <c r="D9" s="7">
        <f aca="true" t="shared" si="4" ref="D9:D51">IF(E9&lt;B9,B9-E9,0)</f>
        <v>0</v>
      </c>
      <c r="E9" s="7">
        <v>74641</v>
      </c>
      <c r="F9" s="7">
        <v>0</v>
      </c>
      <c r="G9" s="7">
        <v>72787.39</v>
      </c>
      <c r="H9" s="7">
        <f aca="true" t="shared" si="5" ref="H9:H56">+F9+G9</f>
        <v>72787.39</v>
      </c>
      <c r="I9" s="14">
        <v>0</v>
      </c>
      <c r="J9" s="7">
        <v>0</v>
      </c>
      <c r="K9" s="7">
        <f>+E9-H9-I9-J9</f>
        <v>1853.6100000000006</v>
      </c>
      <c r="L9" s="4">
        <f>IF(K9=0,0,(+K9/$E$5)*100)</f>
        <v>0.003041479445331393</v>
      </c>
    </row>
    <row r="10" spans="1:12" ht="15">
      <c r="A10" s="21" t="s">
        <v>22</v>
      </c>
      <c r="B10" s="22">
        <v>46953</v>
      </c>
      <c r="C10" s="7">
        <f t="shared" si="3"/>
        <v>0</v>
      </c>
      <c r="D10" s="7">
        <f t="shared" si="4"/>
        <v>0</v>
      </c>
      <c r="E10" s="7">
        <v>46953</v>
      </c>
      <c r="F10" s="7">
        <v>0</v>
      </c>
      <c r="G10" s="7">
        <v>0</v>
      </c>
      <c r="H10" s="7">
        <f t="shared" si="5"/>
        <v>0</v>
      </c>
      <c r="I10" s="14">
        <v>0</v>
      </c>
      <c r="J10" s="7">
        <v>0</v>
      </c>
      <c r="K10" s="7">
        <f aca="true" t="shared" si="6" ref="K10:K56">+E10-H10-I10-J10</f>
        <v>46953</v>
      </c>
      <c r="L10" s="4">
        <f aca="true" t="shared" si="7" ref="L10:L51">IF(K10=0,0,(+K10/$E$5)*100)</f>
        <v>0.07704241150870186</v>
      </c>
    </row>
    <row r="11" spans="1:12" ht="15">
      <c r="A11" s="21" t="s">
        <v>23</v>
      </c>
      <c r="B11" s="22">
        <v>31768454</v>
      </c>
      <c r="C11" s="7">
        <f t="shared" si="3"/>
        <v>2369460</v>
      </c>
      <c r="D11" s="7">
        <f t="shared" si="4"/>
        <v>0</v>
      </c>
      <c r="E11" s="7">
        <v>34137914</v>
      </c>
      <c r="F11" s="7">
        <v>0</v>
      </c>
      <c r="G11" s="7">
        <v>19274853.42</v>
      </c>
      <c r="H11" s="7">
        <f t="shared" si="5"/>
        <v>19274853.42</v>
      </c>
      <c r="I11" s="14">
        <v>0</v>
      </c>
      <c r="J11" s="7">
        <v>0</v>
      </c>
      <c r="K11" s="7">
        <f t="shared" si="6"/>
        <v>14863060.579999998</v>
      </c>
      <c r="L11" s="4">
        <f t="shared" si="7"/>
        <v>24.3879204626568</v>
      </c>
    </row>
    <row r="12" spans="1:12" ht="15">
      <c r="A12" s="21" t="s">
        <v>24</v>
      </c>
      <c r="B12" s="22">
        <v>1266</v>
      </c>
      <c r="C12" s="7">
        <f t="shared" si="3"/>
        <v>0</v>
      </c>
      <c r="D12" s="7">
        <f t="shared" si="4"/>
        <v>0</v>
      </c>
      <c r="E12" s="7">
        <v>1266</v>
      </c>
      <c r="F12" s="7">
        <v>0</v>
      </c>
      <c r="G12" s="7">
        <v>0</v>
      </c>
      <c r="H12" s="7">
        <f t="shared" si="5"/>
        <v>0</v>
      </c>
      <c r="I12" s="14">
        <v>0</v>
      </c>
      <c r="J12" s="7">
        <v>0</v>
      </c>
      <c r="K12" s="7">
        <f t="shared" si="6"/>
        <v>1266</v>
      </c>
      <c r="L12" s="4">
        <f t="shared" si="7"/>
        <v>0.0020773048148151675</v>
      </c>
    </row>
    <row r="13" spans="1:12" ht="15">
      <c r="A13" s="21" t="s">
        <v>25</v>
      </c>
      <c r="B13" s="22">
        <v>6353686</v>
      </c>
      <c r="C13" s="7">
        <f t="shared" si="3"/>
        <v>446530</v>
      </c>
      <c r="D13" s="7">
        <f t="shared" si="4"/>
        <v>0</v>
      </c>
      <c r="E13" s="7">
        <v>6800216</v>
      </c>
      <c r="F13" s="7">
        <v>0</v>
      </c>
      <c r="G13" s="7">
        <v>3819764.78</v>
      </c>
      <c r="H13" s="7">
        <f t="shared" si="5"/>
        <v>3819764.78</v>
      </c>
      <c r="I13" s="14">
        <v>0</v>
      </c>
      <c r="J13" s="7">
        <v>0</v>
      </c>
      <c r="K13" s="7">
        <f t="shared" si="6"/>
        <v>2980451.22</v>
      </c>
      <c r="L13" s="4">
        <f t="shared" si="7"/>
        <v>4.890446816451612</v>
      </c>
    </row>
    <row r="14" spans="1:12" ht="15">
      <c r="A14" s="21" t="s">
        <v>26</v>
      </c>
      <c r="B14" s="22">
        <v>635363</v>
      </c>
      <c r="C14" s="7">
        <f t="shared" si="3"/>
        <v>0</v>
      </c>
      <c r="D14" s="7">
        <f t="shared" si="4"/>
        <v>0</v>
      </c>
      <c r="E14" s="7">
        <v>635363</v>
      </c>
      <c r="F14" s="7">
        <v>0</v>
      </c>
      <c r="G14" s="7">
        <v>0</v>
      </c>
      <c r="H14" s="7">
        <f t="shared" si="5"/>
        <v>0</v>
      </c>
      <c r="I14" s="14">
        <v>0</v>
      </c>
      <c r="J14" s="7">
        <v>0</v>
      </c>
      <c r="K14" s="7">
        <f t="shared" si="6"/>
        <v>635363</v>
      </c>
      <c r="L14" s="4">
        <f t="shared" si="7"/>
        <v>1.042529714893688</v>
      </c>
    </row>
    <row r="15" spans="1:12" ht="15">
      <c r="A15" s="21" t="s">
        <v>27</v>
      </c>
      <c r="B15" s="22">
        <v>5718316</v>
      </c>
      <c r="C15" s="7">
        <f t="shared" si="3"/>
        <v>376041</v>
      </c>
      <c r="D15" s="7">
        <f t="shared" si="4"/>
        <v>0</v>
      </c>
      <c r="E15" s="7">
        <v>6094357</v>
      </c>
      <c r="F15" s="7">
        <v>0</v>
      </c>
      <c r="G15" s="7">
        <v>3399450.08</v>
      </c>
      <c r="H15" s="7">
        <f t="shared" si="5"/>
        <v>3399450.08</v>
      </c>
      <c r="I15" s="14">
        <v>0</v>
      </c>
      <c r="J15" s="7">
        <v>0</v>
      </c>
      <c r="K15" s="7">
        <f t="shared" si="6"/>
        <v>2694906.92</v>
      </c>
      <c r="L15" s="4">
        <f t="shared" si="7"/>
        <v>4.421913997152221</v>
      </c>
    </row>
    <row r="16" spans="1:12" ht="15">
      <c r="A16" s="21" t="s">
        <v>28</v>
      </c>
      <c r="B16" s="22">
        <v>176616</v>
      </c>
      <c r="C16" s="7">
        <f t="shared" si="3"/>
        <v>0</v>
      </c>
      <c r="D16" s="7">
        <f t="shared" si="4"/>
        <v>0</v>
      </c>
      <c r="E16" s="7">
        <v>176616</v>
      </c>
      <c r="F16" s="7">
        <v>0</v>
      </c>
      <c r="G16" s="7">
        <v>67825.2</v>
      </c>
      <c r="H16" s="7">
        <f t="shared" si="5"/>
        <v>67825.2</v>
      </c>
      <c r="I16" s="14">
        <v>0</v>
      </c>
      <c r="J16" s="7">
        <v>0</v>
      </c>
      <c r="K16" s="7">
        <f t="shared" si="6"/>
        <v>108790.8</v>
      </c>
      <c r="L16" s="4">
        <f t="shared" si="7"/>
        <v>0.17850841441358128</v>
      </c>
    </row>
    <row r="17" spans="1:12" ht="15">
      <c r="A17" s="21" t="s">
        <v>29</v>
      </c>
      <c r="B17" s="22">
        <v>600</v>
      </c>
      <c r="C17" s="7">
        <f t="shared" si="3"/>
        <v>0</v>
      </c>
      <c r="D17" s="7">
        <f t="shared" si="4"/>
        <v>0</v>
      </c>
      <c r="E17" s="7">
        <v>600</v>
      </c>
      <c r="F17" s="7">
        <v>0</v>
      </c>
      <c r="G17" s="7">
        <v>1521</v>
      </c>
      <c r="H17" s="7">
        <f t="shared" si="5"/>
        <v>1521</v>
      </c>
      <c r="I17" s="14">
        <v>0</v>
      </c>
      <c r="J17" s="7">
        <v>0</v>
      </c>
      <c r="K17" s="7">
        <f t="shared" si="6"/>
        <v>-921</v>
      </c>
      <c r="L17" s="4">
        <f t="shared" si="7"/>
        <v>-0.0015112146401617449</v>
      </c>
    </row>
    <row r="18" spans="1:12" ht="15">
      <c r="A18" s="21" t="s">
        <v>30</v>
      </c>
      <c r="B18" s="22">
        <v>363575</v>
      </c>
      <c r="C18" s="7">
        <f t="shared" si="3"/>
        <v>340585</v>
      </c>
      <c r="D18" s="7">
        <f t="shared" si="4"/>
        <v>0</v>
      </c>
      <c r="E18" s="7">
        <v>704160</v>
      </c>
      <c r="F18" s="7">
        <v>0</v>
      </c>
      <c r="G18" s="7">
        <v>624002.3</v>
      </c>
      <c r="H18" s="7">
        <f t="shared" si="5"/>
        <v>624002.3</v>
      </c>
      <c r="I18" s="14">
        <v>0</v>
      </c>
      <c r="J18" s="7">
        <v>0</v>
      </c>
      <c r="K18" s="7">
        <f t="shared" si="6"/>
        <v>80157.69999999995</v>
      </c>
      <c r="L18" s="4">
        <f t="shared" si="7"/>
        <v>0.13152604751541047</v>
      </c>
    </row>
    <row r="19" spans="1:12" ht="15">
      <c r="A19" s="21" t="s">
        <v>31</v>
      </c>
      <c r="B19" s="22">
        <v>106043</v>
      </c>
      <c r="C19" s="7">
        <f t="shared" si="3"/>
        <v>0</v>
      </c>
      <c r="D19" s="7">
        <f t="shared" si="4"/>
        <v>0</v>
      </c>
      <c r="E19" s="7">
        <v>106043</v>
      </c>
      <c r="F19" s="7">
        <v>0</v>
      </c>
      <c r="G19" s="7">
        <v>120725.73</v>
      </c>
      <c r="H19" s="7">
        <f t="shared" si="5"/>
        <v>120725.73</v>
      </c>
      <c r="I19" s="14">
        <v>0</v>
      </c>
      <c r="J19" s="7">
        <v>0</v>
      </c>
      <c r="K19" s="7">
        <f t="shared" si="6"/>
        <v>-14682.729999999996</v>
      </c>
      <c r="L19" s="4">
        <f t="shared" si="7"/>
        <v>-0.024092026637939253</v>
      </c>
    </row>
    <row r="20" spans="1:12" ht="15">
      <c r="A20" s="21" t="s">
        <v>32</v>
      </c>
      <c r="B20" s="22">
        <v>45444</v>
      </c>
      <c r="C20" s="7">
        <f t="shared" si="3"/>
        <v>0</v>
      </c>
      <c r="D20" s="7">
        <f t="shared" si="4"/>
        <v>0</v>
      </c>
      <c r="E20" s="7">
        <v>45444</v>
      </c>
      <c r="F20" s="7">
        <v>0</v>
      </c>
      <c r="G20" s="7">
        <v>0</v>
      </c>
      <c r="H20" s="7">
        <f t="shared" si="5"/>
        <v>0</v>
      </c>
      <c r="I20" s="14">
        <v>0</v>
      </c>
      <c r="J20" s="7">
        <v>0</v>
      </c>
      <c r="K20" s="7">
        <f t="shared" si="6"/>
        <v>45444</v>
      </c>
      <c r="L20" s="4">
        <f t="shared" si="7"/>
        <v>0.07456638231000037</v>
      </c>
    </row>
    <row r="21" spans="1:12" ht="15">
      <c r="A21" s="21" t="s">
        <v>33</v>
      </c>
      <c r="B21" s="22">
        <v>363575</v>
      </c>
      <c r="C21" s="7">
        <f t="shared" si="3"/>
        <v>0</v>
      </c>
      <c r="D21" s="7">
        <f t="shared" si="4"/>
        <v>0</v>
      </c>
      <c r="E21" s="7">
        <v>363575</v>
      </c>
      <c r="F21" s="7">
        <v>0</v>
      </c>
      <c r="G21" s="7">
        <v>217129.57</v>
      </c>
      <c r="H21" s="7">
        <f t="shared" si="5"/>
        <v>217129.57</v>
      </c>
      <c r="I21" s="14">
        <v>0</v>
      </c>
      <c r="J21" s="7">
        <v>0</v>
      </c>
      <c r="K21" s="7">
        <f t="shared" si="6"/>
        <v>146445.43</v>
      </c>
      <c r="L21" s="4">
        <f t="shared" si="7"/>
        <v>0.2402936783939001</v>
      </c>
    </row>
    <row r="22" spans="1:12" ht="15">
      <c r="A22" s="21" t="s">
        <v>34</v>
      </c>
      <c r="B22" s="22">
        <v>106043</v>
      </c>
      <c r="C22" s="7">
        <f t="shared" si="3"/>
        <v>0</v>
      </c>
      <c r="D22" s="7">
        <f t="shared" si="4"/>
        <v>0</v>
      </c>
      <c r="E22" s="7">
        <v>106043</v>
      </c>
      <c r="F22" s="7">
        <v>0</v>
      </c>
      <c r="G22" s="7">
        <v>64847.21</v>
      </c>
      <c r="H22" s="7">
        <f t="shared" si="5"/>
        <v>64847.21</v>
      </c>
      <c r="I22" s="14">
        <v>0</v>
      </c>
      <c r="J22" s="7">
        <v>0</v>
      </c>
      <c r="K22" s="7">
        <f t="shared" si="6"/>
        <v>41195.79</v>
      </c>
      <c r="L22" s="4">
        <f t="shared" si="7"/>
        <v>0.06759574480024844</v>
      </c>
    </row>
    <row r="23" spans="1:12" ht="15">
      <c r="A23" s="21" t="s">
        <v>35</v>
      </c>
      <c r="B23" s="22">
        <v>45444</v>
      </c>
      <c r="C23" s="7">
        <f t="shared" si="3"/>
        <v>0</v>
      </c>
      <c r="D23" s="7">
        <f t="shared" si="4"/>
        <v>0</v>
      </c>
      <c r="E23" s="7">
        <v>45444</v>
      </c>
      <c r="F23" s="7">
        <v>0</v>
      </c>
      <c r="G23" s="7">
        <v>0</v>
      </c>
      <c r="H23" s="7">
        <f t="shared" si="5"/>
        <v>0</v>
      </c>
      <c r="I23" s="14">
        <v>0</v>
      </c>
      <c r="J23" s="7">
        <v>0</v>
      </c>
      <c r="K23" s="7">
        <f t="shared" si="6"/>
        <v>45444</v>
      </c>
      <c r="L23" s="4">
        <f t="shared" si="7"/>
        <v>0.07456638231000037</v>
      </c>
    </row>
    <row r="24" spans="1:12" ht="15">
      <c r="A24" s="21" t="s">
        <v>36</v>
      </c>
      <c r="B24" s="22">
        <v>363575</v>
      </c>
      <c r="C24" s="7">
        <f t="shared" si="3"/>
        <v>0</v>
      </c>
      <c r="D24" s="7">
        <f t="shared" si="4"/>
        <v>0</v>
      </c>
      <c r="E24" s="7">
        <v>363575</v>
      </c>
      <c r="F24" s="7">
        <v>0</v>
      </c>
      <c r="G24" s="7">
        <v>93001.27</v>
      </c>
      <c r="H24" s="7">
        <f t="shared" si="5"/>
        <v>93001.27</v>
      </c>
      <c r="I24" s="14">
        <v>0</v>
      </c>
      <c r="J24" s="7">
        <v>0</v>
      </c>
      <c r="K24" s="7">
        <f t="shared" si="6"/>
        <v>270573.73</v>
      </c>
      <c r="L24" s="4">
        <f t="shared" si="7"/>
        <v>0.4439684929632694</v>
      </c>
    </row>
    <row r="25" spans="1:12" ht="15">
      <c r="A25" s="21" t="s">
        <v>37</v>
      </c>
      <c r="B25" s="22">
        <v>106043</v>
      </c>
      <c r="C25" s="7">
        <f t="shared" si="3"/>
        <v>0</v>
      </c>
      <c r="D25" s="7">
        <f t="shared" si="4"/>
        <v>0</v>
      </c>
      <c r="E25" s="7">
        <v>106043</v>
      </c>
      <c r="F25" s="7">
        <v>0</v>
      </c>
      <c r="G25" s="7">
        <v>42798.66</v>
      </c>
      <c r="H25" s="7">
        <f t="shared" si="5"/>
        <v>42798.66</v>
      </c>
      <c r="I25" s="14">
        <v>0</v>
      </c>
      <c r="J25" s="7">
        <v>0</v>
      </c>
      <c r="K25" s="7">
        <f t="shared" si="6"/>
        <v>63244.34</v>
      </c>
      <c r="L25" s="4">
        <f t="shared" si="7"/>
        <v>0.10377391152591427</v>
      </c>
    </row>
    <row r="26" spans="1:12" ht="15">
      <c r="A26" s="21" t="s">
        <v>38</v>
      </c>
      <c r="B26" s="22">
        <v>45444</v>
      </c>
      <c r="C26" s="7">
        <f t="shared" si="3"/>
        <v>0</v>
      </c>
      <c r="D26" s="7">
        <f t="shared" si="4"/>
        <v>0</v>
      </c>
      <c r="E26" s="7">
        <v>45444</v>
      </c>
      <c r="F26" s="7">
        <v>0</v>
      </c>
      <c r="G26" s="7">
        <v>0</v>
      </c>
      <c r="H26" s="7">
        <f t="shared" si="5"/>
        <v>0</v>
      </c>
      <c r="I26" s="14">
        <v>0</v>
      </c>
      <c r="J26" s="7">
        <v>0</v>
      </c>
      <c r="K26" s="7">
        <f t="shared" si="6"/>
        <v>45444</v>
      </c>
      <c r="L26" s="4">
        <f t="shared" si="7"/>
        <v>0.07456638231000037</v>
      </c>
    </row>
    <row r="27" spans="1:12" ht="15">
      <c r="A27" s="21" t="s">
        <v>39</v>
      </c>
      <c r="B27" s="22">
        <v>432990</v>
      </c>
      <c r="C27" s="7">
        <f t="shared" si="3"/>
        <v>0</v>
      </c>
      <c r="D27" s="7">
        <f t="shared" si="4"/>
        <v>0</v>
      </c>
      <c r="E27" s="7">
        <v>432990</v>
      </c>
      <c r="F27" s="7">
        <v>0</v>
      </c>
      <c r="G27" s="7">
        <v>194323.88</v>
      </c>
      <c r="H27" s="7">
        <f t="shared" si="5"/>
        <v>194323.88</v>
      </c>
      <c r="I27" s="14">
        <v>0</v>
      </c>
      <c r="J27" s="7">
        <v>0</v>
      </c>
      <c r="K27" s="7">
        <f t="shared" si="6"/>
        <v>238666.12</v>
      </c>
      <c r="L27" s="4">
        <f t="shared" si="7"/>
        <v>0.39161317552073815</v>
      </c>
    </row>
    <row r="28" spans="1:12" ht="15">
      <c r="A28" s="21" t="s">
        <v>40</v>
      </c>
      <c r="B28" s="22">
        <v>218356</v>
      </c>
      <c r="C28" s="7">
        <f t="shared" si="3"/>
        <v>0</v>
      </c>
      <c r="D28" s="7">
        <f t="shared" si="4"/>
        <v>0</v>
      </c>
      <c r="E28" s="7">
        <v>218356</v>
      </c>
      <c r="F28" s="7">
        <v>0</v>
      </c>
      <c r="G28" s="7">
        <v>90287.97</v>
      </c>
      <c r="H28" s="7">
        <f t="shared" si="5"/>
        <v>90287.97</v>
      </c>
      <c r="I28" s="14">
        <v>0</v>
      </c>
      <c r="J28" s="7">
        <v>0</v>
      </c>
      <c r="K28" s="7">
        <f t="shared" si="6"/>
        <v>128068.03</v>
      </c>
      <c r="L28" s="4">
        <f t="shared" si="7"/>
        <v>0.21013928542092677</v>
      </c>
    </row>
    <row r="29" spans="1:12" ht="15">
      <c r="A29" s="21" t="s">
        <v>41</v>
      </c>
      <c r="B29" s="22">
        <v>190668</v>
      </c>
      <c r="C29" s="7">
        <f t="shared" si="3"/>
        <v>0</v>
      </c>
      <c r="D29" s="7">
        <f t="shared" si="4"/>
        <v>0</v>
      </c>
      <c r="E29" s="7">
        <v>190668</v>
      </c>
      <c r="F29" s="7">
        <v>0</v>
      </c>
      <c r="G29" s="7">
        <v>67114.11</v>
      </c>
      <c r="H29" s="7">
        <f t="shared" si="5"/>
        <v>67114.11</v>
      </c>
      <c r="I29" s="14">
        <v>0</v>
      </c>
      <c r="J29" s="7">
        <v>0</v>
      </c>
      <c r="K29" s="7">
        <f t="shared" si="6"/>
        <v>123553.89</v>
      </c>
      <c r="L29" s="4">
        <f t="shared" si="7"/>
        <v>0.20273229904118764</v>
      </c>
    </row>
    <row r="30" spans="1:12" ht="15">
      <c r="A30" s="21" t="s">
        <v>42</v>
      </c>
      <c r="B30" s="22">
        <v>261133</v>
      </c>
      <c r="C30" s="7">
        <f t="shared" si="3"/>
        <v>0</v>
      </c>
      <c r="D30" s="7">
        <f t="shared" si="4"/>
        <v>0</v>
      </c>
      <c r="E30" s="7">
        <v>261133</v>
      </c>
      <c r="F30" s="7">
        <v>0</v>
      </c>
      <c r="G30" s="7">
        <v>131507.46</v>
      </c>
      <c r="H30" s="7">
        <f t="shared" si="5"/>
        <v>131507.46</v>
      </c>
      <c r="I30" s="14">
        <v>0</v>
      </c>
      <c r="J30" s="7">
        <v>0</v>
      </c>
      <c r="K30" s="7">
        <f t="shared" si="6"/>
        <v>129625.54000000001</v>
      </c>
      <c r="L30" s="4">
        <f t="shared" si="7"/>
        <v>0.21269491182070782</v>
      </c>
    </row>
    <row r="31" spans="1:12" ht="15">
      <c r="A31" s="21" t="s">
        <v>43</v>
      </c>
      <c r="B31" s="22">
        <v>1032</v>
      </c>
      <c r="C31" s="7">
        <f t="shared" si="3"/>
        <v>0</v>
      </c>
      <c r="D31" s="7">
        <f t="shared" si="4"/>
        <v>0</v>
      </c>
      <c r="E31" s="7">
        <v>1032</v>
      </c>
      <c r="F31" s="7">
        <v>0</v>
      </c>
      <c r="G31" s="7">
        <v>640.65</v>
      </c>
      <c r="H31" s="7">
        <f t="shared" si="5"/>
        <v>640.65</v>
      </c>
      <c r="I31" s="14">
        <v>0</v>
      </c>
      <c r="J31" s="7">
        <v>0</v>
      </c>
      <c r="K31" s="7">
        <f t="shared" si="6"/>
        <v>391.35</v>
      </c>
      <c r="L31" s="4">
        <f t="shared" si="7"/>
        <v>0.0006421431589872952</v>
      </c>
    </row>
    <row r="32" spans="1:12" ht="15">
      <c r="A32" s="21" t="s">
        <v>44</v>
      </c>
      <c r="B32" s="22">
        <v>2064</v>
      </c>
      <c r="C32" s="7">
        <f t="shared" si="3"/>
        <v>0</v>
      </c>
      <c r="D32" s="7">
        <f t="shared" si="4"/>
        <v>0</v>
      </c>
      <c r="E32" s="7">
        <v>2064</v>
      </c>
      <c r="F32" s="7">
        <v>0</v>
      </c>
      <c r="G32" s="7">
        <v>512.67</v>
      </c>
      <c r="H32" s="7">
        <f t="shared" si="5"/>
        <v>512.67</v>
      </c>
      <c r="I32" s="14">
        <v>0</v>
      </c>
      <c r="J32" s="7">
        <v>0</v>
      </c>
      <c r="K32" s="7">
        <f t="shared" si="6"/>
        <v>1551.33</v>
      </c>
      <c r="L32" s="4">
        <f t="shared" si="7"/>
        <v>0.0025454860018698368</v>
      </c>
    </row>
    <row r="33" spans="1:12" ht="15">
      <c r="A33" s="21" t="s">
        <v>45</v>
      </c>
      <c r="B33" s="22">
        <v>1404</v>
      </c>
      <c r="C33" s="7">
        <f t="shared" si="3"/>
        <v>0</v>
      </c>
      <c r="D33" s="7">
        <f t="shared" si="4"/>
        <v>0</v>
      </c>
      <c r="E33" s="7">
        <v>1404</v>
      </c>
      <c r="F33" s="7">
        <v>0</v>
      </c>
      <c r="G33" s="7">
        <v>0</v>
      </c>
      <c r="H33" s="7">
        <f t="shared" si="5"/>
        <v>0</v>
      </c>
      <c r="I33" s="14">
        <v>0</v>
      </c>
      <c r="J33" s="7">
        <v>0</v>
      </c>
      <c r="K33" s="7">
        <f t="shared" si="6"/>
        <v>1404</v>
      </c>
      <c r="L33" s="4">
        <f t="shared" si="7"/>
        <v>0.0023037408846765363</v>
      </c>
    </row>
    <row r="34" spans="1:12" ht="15">
      <c r="A34" s="21" t="s">
        <v>46</v>
      </c>
      <c r="B34" s="22">
        <v>10320</v>
      </c>
      <c r="C34" s="7">
        <f t="shared" si="3"/>
        <v>0</v>
      </c>
      <c r="D34" s="7">
        <f t="shared" si="4"/>
        <v>0</v>
      </c>
      <c r="E34" s="7">
        <v>10320</v>
      </c>
      <c r="F34" s="7">
        <v>0</v>
      </c>
      <c r="G34" s="7">
        <v>6944.8</v>
      </c>
      <c r="H34" s="7">
        <f t="shared" si="5"/>
        <v>6944.8</v>
      </c>
      <c r="I34" s="14">
        <v>0</v>
      </c>
      <c r="J34" s="7">
        <v>0</v>
      </c>
      <c r="K34" s="7">
        <f t="shared" si="6"/>
        <v>3375.2</v>
      </c>
      <c r="L34" s="4">
        <f t="shared" si="7"/>
        <v>0.005538166833305018</v>
      </c>
    </row>
    <row r="35" spans="1:12" ht="15">
      <c r="A35" s="21" t="s">
        <v>47</v>
      </c>
      <c r="B35" s="22">
        <v>124800</v>
      </c>
      <c r="C35" s="7">
        <f t="shared" si="3"/>
        <v>0</v>
      </c>
      <c r="D35" s="7">
        <f t="shared" si="4"/>
        <v>0</v>
      </c>
      <c r="E35" s="7">
        <v>124800</v>
      </c>
      <c r="F35" s="7">
        <v>0</v>
      </c>
      <c r="G35" s="7">
        <v>83283.86</v>
      </c>
      <c r="H35" s="7">
        <f t="shared" si="5"/>
        <v>83283.86</v>
      </c>
      <c r="I35" s="14">
        <v>0</v>
      </c>
      <c r="J35" s="7">
        <v>0</v>
      </c>
      <c r="K35" s="7">
        <f t="shared" si="6"/>
        <v>41516.14</v>
      </c>
      <c r="L35" s="4">
        <f t="shared" si="7"/>
        <v>0.06812138824213314</v>
      </c>
    </row>
    <row r="36" spans="1:12" ht="15">
      <c r="A36" s="21" t="s">
        <v>48</v>
      </c>
      <c r="B36" s="22">
        <v>56808</v>
      </c>
      <c r="C36" s="7">
        <f t="shared" si="3"/>
        <v>0</v>
      </c>
      <c r="D36" s="7">
        <f t="shared" si="4"/>
        <v>0</v>
      </c>
      <c r="E36" s="7">
        <v>56808</v>
      </c>
      <c r="F36" s="7">
        <v>0</v>
      </c>
      <c r="G36" s="7">
        <v>23222.14</v>
      </c>
      <c r="H36" s="7">
        <f t="shared" si="5"/>
        <v>23222.14</v>
      </c>
      <c r="I36" s="14">
        <v>0</v>
      </c>
      <c r="J36" s="7">
        <v>0</v>
      </c>
      <c r="K36" s="7">
        <f t="shared" si="6"/>
        <v>33585.86</v>
      </c>
      <c r="L36" s="4">
        <f t="shared" si="7"/>
        <v>0.05510905899503012</v>
      </c>
    </row>
    <row r="37" spans="1:12" ht="15">
      <c r="A37" s="21" t="s">
        <v>49</v>
      </c>
      <c r="B37" s="22">
        <v>56808</v>
      </c>
      <c r="C37" s="7">
        <f t="shared" si="3"/>
        <v>0</v>
      </c>
      <c r="D37" s="7">
        <f t="shared" si="4"/>
        <v>0</v>
      </c>
      <c r="E37" s="7">
        <v>56808</v>
      </c>
      <c r="F37" s="7">
        <v>0</v>
      </c>
      <c r="G37" s="7">
        <v>22659.03</v>
      </c>
      <c r="H37" s="7">
        <f t="shared" si="5"/>
        <v>22659.03</v>
      </c>
      <c r="I37" s="14">
        <v>0</v>
      </c>
      <c r="J37" s="7">
        <v>0</v>
      </c>
      <c r="K37" s="7">
        <f t="shared" si="6"/>
        <v>34148.97</v>
      </c>
      <c r="L37" s="4">
        <f t="shared" si="7"/>
        <v>0.056033033018940526</v>
      </c>
    </row>
    <row r="38" spans="1:12" ht="15">
      <c r="A38" s="21" t="s">
        <v>50</v>
      </c>
      <c r="B38" s="22">
        <v>19764</v>
      </c>
      <c r="C38" s="7">
        <f t="shared" si="3"/>
        <v>0</v>
      </c>
      <c r="D38" s="7">
        <f t="shared" si="4"/>
        <v>0</v>
      </c>
      <c r="E38" s="7">
        <v>19764</v>
      </c>
      <c r="F38" s="7">
        <v>0</v>
      </c>
      <c r="G38" s="7">
        <v>13363.48</v>
      </c>
      <c r="H38" s="7">
        <f t="shared" si="5"/>
        <v>13363.48</v>
      </c>
      <c r="I38" s="14">
        <v>0</v>
      </c>
      <c r="J38" s="7">
        <v>0</v>
      </c>
      <c r="K38" s="7">
        <f t="shared" si="6"/>
        <v>6400.52</v>
      </c>
      <c r="L38" s="4">
        <f t="shared" si="7"/>
        <v>0.01050223618745717</v>
      </c>
    </row>
    <row r="39" spans="1:12" ht="15">
      <c r="A39" s="21" t="s">
        <v>51</v>
      </c>
      <c r="B39" s="22">
        <v>16008</v>
      </c>
      <c r="C39" s="7">
        <f t="shared" si="3"/>
        <v>0</v>
      </c>
      <c r="D39" s="7">
        <f t="shared" si="4"/>
        <v>0</v>
      </c>
      <c r="E39" s="7">
        <v>16008</v>
      </c>
      <c r="F39" s="7">
        <v>0</v>
      </c>
      <c r="G39" s="7">
        <v>21543.2</v>
      </c>
      <c r="H39" s="7">
        <f t="shared" si="5"/>
        <v>21543.2</v>
      </c>
      <c r="I39" s="14">
        <v>0</v>
      </c>
      <c r="J39" s="7">
        <v>0</v>
      </c>
      <c r="K39" s="7">
        <f t="shared" si="6"/>
        <v>-5535.200000000001</v>
      </c>
      <c r="L39" s="4">
        <f t="shared" si="7"/>
        <v>-0.009082383578961229</v>
      </c>
    </row>
    <row r="40" spans="1:12" ht="15">
      <c r="A40" s="21" t="s">
        <v>52</v>
      </c>
      <c r="B40" s="22">
        <v>12804</v>
      </c>
      <c r="C40" s="7">
        <f t="shared" si="3"/>
        <v>0</v>
      </c>
      <c r="D40" s="7">
        <f t="shared" si="4"/>
        <v>0</v>
      </c>
      <c r="E40" s="7">
        <v>12804</v>
      </c>
      <c r="F40" s="7">
        <v>0</v>
      </c>
      <c r="G40" s="7">
        <v>5116.51</v>
      </c>
      <c r="H40" s="7">
        <f t="shared" si="5"/>
        <v>5116.51</v>
      </c>
      <c r="I40" s="14">
        <v>0</v>
      </c>
      <c r="J40" s="7">
        <v>0</v>
      </c>
      <c r="K40" s="7">
        <f t="shared" si="6"/>
        <v>7687.49</v>
      </c>
      <c r="L40" s="4">
        <f t="shared" si="7"/>
        <v>0.012613949439844747</v>
      </c>
    </row>
    <row r="41" spans="1:12" ht="15">
      <c r="A41" s="21" t="s">
        <v>53</v>
      </c>
      <c r="B41" s="22">
        <v>7536</v>
      </c>
      <c r="C41" s="7">
        <f t="shared" si="3"/>
        <v>0</v>
      </c>
      <c r="D41" s="7">
        <f t="shared" si="4"/>
        <v>0</v>
      </c>
      <c r="E41" s="7">
        <v>7536</v>
      </c>
      <c r="F41" s="7">
        <v>0</v>
      </c>
      <c r="G41" s="7">
        <v>1022.98</v>
      </c>
      <c r="H41" s="7">
        <f t="shared" si="5"/>
        <v>1022.98</v>
      </c>
      <c r="I41" s="14">
        <v>0</v>
      </c>
      <c r="J41" s="7">
        <v>0</v>
      </c>
      <c r="K41" s="7">
        <f t="shared" si="6"/>
        <v>6513.02</v>
      </c>
      <c r="L41" s="4">
        <f t="shared" si="7"/>
        <v>0.010686830809626763</v>
      </c>
    </row>
    <row r="42" spans="1:12" ht="15">
      <c r="A42" s="21" t="s">
        <v>54</v>
      </c>
      <c r="B42" s="22">
        <v>72</v>
      </c>
      <c r="C42" s="7">
        <f t="shared" si="3"/>
        <v>0</v>
      </c>
      <c r="D42" s="7">
        <f t="shared" si="4"/>
        <v>0</v>
      </c>
      <c r="E42" s="7">
        <v>72</v>
      </c>
      <c r="F42" s="7">
        <v>0</v>
      </c>
      <c r="G42" s="7">
        <v>0</v>
      </c>
      <c r="H42" s="7">
        <f t="shared" si="5"/>
        <v>0</v>
      </c>
      <c r="I42" s="14">
        <v>0</v>
      </c>
      <c r="J42" s="7">
        <v>0</v>
      </c>
      <c r="K42" s="7">
        <f t="shared" si="6"/>
        <v>72</v>
      </c>
      <c r="L42" s="4">
        <f t="shared" si="7"/>
        <v>0.00011814055818854032</v>
      </c>
    </row>
    <row r="43" spans="1:12" ht="15">
      <c r="A43" s="21" t="s">
        <v>55</v>
      </c>
      <c r="B43" s="22">
        <v>101628</v>
      </c>
      <c r="C43" s="7">
        <f t="shared" si="3"/>
        <v>0</v>
      </c>
      <c r="D43" s="7">
        <f t="shared" si="4"/>
        <v>0</v>
      </c>
      <c r="E43" s="7">
        <v>101628</v>
      </c>
      <c r="F43" s="7">
        <v>0</v>
      </c>
      <c r="G43" s="7">
        <v>40601.7</v>
      </c>
      <c r="H43" s="7">
        <f t="shared" si="5"/>
        <v>40601.7</v>
      </c>
      <c r="I43" s="14">
        <v>0</v>
      </c>
      <c r="J43" s="7">
        <v>0</v>
      </c>
      <c r="K43" s="7">
        <f t="shared" si="6"/>
        <v>61026.3</v>
      </c>
      <c r="L43" s="4">
        <f t="shared" si="7"/>
        <v>0.10013446036362943</v>
      </c>
    </row>
    <row r="44" spans="1:12" ht="15">
      <c r="A44" s="21" t="s">
        <v>56</v>
      </c>
      <c r="B44" s="22">
        <v>56112</v>
      </c>
      <c r="C44" s="7">
        <f t="shared" si="3"/>
        <v>0</v>
      </c>
      <c r="D44" s="7">
        <f t="shared" si="4"/>
        <v>0</v>
      </c>
      <c r="E44" s="7">
        <v>56112</v>
      </c>
      <c r="F44" s="7">
        <v>0</v>
      </c>
      <c r="G44" s="7">
        <v>24199.29</v>
      </c>
      <c r="H44" s="7">
        <f t="shared" si="5"/>
        <v>24199.29</v>
      </c>
      <c r="I44" s="14">
        <v>0</v>
      </c>
      <c r="J44" s="7">
        <v>0</v>
      </c>
      <c r="K44" s="7">
        <f t="shared" si="6"/>
        <v>31912.71</v>
      </c>
      <c r="L44" s="4">
        <f t="shared" si="7"/>
        <v>0.05236368573206961</v>
      </c>
    </row>
    <row r="45" spans="1:12" ht="15">
      <c r="A45" s="21" t="s">
        <v>57</v>
      </c>
      <c r="B45" s="22">
        <v>172320</v>
      </c>
      <c r="C45" s="7">
        <f t="shared" si="3"/>
        <v>0</v>
      </c>
      <c r="D45" s="7">
        <f t="shared" si="4"/>
        <v>0</v>
      </c>
      <c r="E45" s="7">
        <v>172320</v>
      </c>
      <c r="F45" s="7">
        <v>0</v>
      </c>
      <c r="G45" s="7">
        <v>33494.31</v>
      </c>
      <c r="H45" s="7">
        <f t="shared" si="5"/>
        <v>33494.31</v>
      </c>
      <c r="I45" s="14">
        <v>0</v>
      </c>
      <c r="J45" s="7">
        <v>0</v>
      </c>
      <c r="K45" s="7">
        <f t="shared" si="6"/>
        <v>138825.69</v>
      </c>
      <c r="L45" s="4">
        <f t="shared" si="7"/>
        <v>0.22779089593762863</v>
      </c>
    </row>
    <row r="46" spans="1:12" ht="15">
      <c r="A46" s="21" t="s">
        <v>58</v>
      </c>
      <c r="B46" s="22">
        <v>64848</v>
      </c>
      <c r="C46" s="7">
        <f t="shared" si="3"/>
        <v>0</v>
      </c>
      <c r="D46" s="7">
        <f t="shared" si="4"/>
        <v>0</v>
      </c>
      <c r="E46" s="7">
        <v>64848</v>
      </c>
      <c r="F46" s="7">
        <v>0</v>
      </c>
      <c r="G46" s="7">
        <v>10428.04</v>
      </c>
      <c r="H46" s="7">
        <f t="shared" si="5"/>
        <v>10428.04</v>
      </c>
      <c r="I46" s="14">
        <v>0</v>
      </c>
      <c r="J46" s="7">
        <v>0</v>
      </c>
      <c r="K46" s="7">
        <f t="shared" si="6"/>
        <v>54419.96</v>
      </c>
      <c r="L46" s="4">
        <f t="shared" si="7"/>
        <v>0.08929450626386162</v>
      </c>
    </row>
    <row r="47" spans="1:12" ht="15">
      <c r="A47" s="21" t="s">
        <v>59</v>
      </c>
      <c r="B47" s="22">
        <v>705499</v>
      </c>
      <c r="C47" s="7">
        <f t="shared" si="3"/>
        <v>51952</v>
      </c>
      <c r="D47" s="7">
        <f t="shared" si="4"/>
        <v>0</v>
      </c>
      <c r="E47" s="7">
        <v>757451</v>
      </c>
      <c r="F47" s="7">
        <v>0</v>
      </c>
      <c r="G47" s="7">
        <v>438119.45</v>
      </c>
      <c r="H47" s="7">
        <f t="shared" si="5"/>
        <v>438119.45</v>
      </c>
      <c r="I47" s="14">
        <v>0</v>
      </c>
      <c r="J47" s="7">
        <v>0</v>
      </c>
      <c r="K47" s="7">
        <f t="shared" si="6"/>
        <v>319331.55</v>
      </c>
      <c r="L47" s="4">
        <f t="shared" si="7"/>
        <v>0.5239723272807191</v>
      </c>
    </row>
    <row r="48" spans="1:12" ht="15">
      <c r="A48" s="21" t="s">
        <v>60</v>
      </c>
      <c r="B48" s="22">
        <v>70545</v>
      </c>
      <c r="C48" s="7">
        <f t="shared" si="3"/>
        <v>0</v>
      </c>
      <c r="D48" s="7">
        <f t="shared" si="4"/>
        <v>0</v>
      </c>
      <c r="E48" s="7">
        <v>70545</v>
      </c>
      <c r="F48" s="7">
        <v>0</v>
      </c>
      <c r="G48" s="7">
        <v>32115.99</v>
      </c>
      <c r="H48" s="7">
        <f t="shared" si="5"/>
        <v>32115.99</v>
      </c>
      <c r="I48" s="14">
        <v>0</v>
      </c>
      <c r="J48" s="7">
        <v>0</v>
      </c>
      <c r="K48" s="7">
        <f t="shared" si="6"/>
        <v>38429.009999999995</v>
      </c>
      <c r="L48" s="4">
        <f t="shared" si="7"/>
        <v>0.06305589850045829</v>
      </c>
    </row>
    <row r="49" spans="1:12" ht="15">
      <c r="A49" s="21" t="s">
        <v>61</v>
      </c>
      <c r="B49" s="22">
        <v>7833</v>
      </c>
      <c r="C49" s="7">
        <f t="shared" si="3"/>
        <v>0</v>
      </c>
      <c r="D49" s="7">
        <f t="shared" si="4"/>
        <v>0</v>
      </c>
      <c r="E49" s="7">
        <v>7833</v>
      </c>
      <c r="F49" s="7">
        <v>0</v>
      </c>
      <c r="G49" s="7">
        <v>0</v>
      </c>
      <c r="H49" s="7">
        <f t="shared" si="5"/>
        <v>0</v>
      </c>
      <c r="I49" s="14">
        <v>0</v>
      </c>
      <c r="J49" s="7">
        <v>0</v>
      </c>
      <c r="K49" s="7">
        <f t="shared" si="6"/>
        <v>7833</v>
      </c>
      <c r="L49" s="4">
        <f t="shared" si="7"/>
        <v>0.012852708226261614</v>
      </c>
    </row>
    <row r="50" spans="1:12" ht="15">
      <c r="A50" s="21" t="s">
        <v>62</v>
      </c>
      <c r="B50" s="22">
        <v>12000</v>
      </c>
      <c r="C50" s="7">
        <f t="shared" si="3"/>
        <v>0</v>
      </c>
      <c r="D50" s="7">
        <f t="shared" si="4"/>
        <v>0</v>
      </c>
      <c r="E50" s="7">
        <v>12000</v>
      </c>
      <c r="F50" s="7">
        <v>0</v>
      </c>
      <c r="G50" s="7">
        <v>32837.2</v>
      </c>
      <c r="H50" s="7">
        <f t="shared" si="5"/>
        <v>32837.2</v>
      </c>
      <c r="I50" s="14">
        <v>0</v>
      </c>
      <c r="J50" s="7">
        <v>0</v>
      </c>
      <c r="K50" s="7">
        <f t="shared" si="6"/>
        <v>-20837.199999999997</v>
      </c>
      <c r="L50" s="4">
        <f t="shared" si="7"/>
        <v>-0.03419053387619794</v>
      </c>
    </row>
    <row r="51" spans="1:12" ht="15">
      <c r="A51" s="21" t="s">
        <v>63</v>
      </c>
      <c r="B51" s="22">
        <v>6000</v>
      </c>
      <c r="C51" s="7">
        <f t="shared" si="3"/>
        <v>0</v>
      </c>
      <c r="D51" s="7">
        <f t="shared" si="4"/>
        <v>0</v>
      </c>
      <c r="E51" s="7">
        <v>6000</v>
      </c>
      <c r="F51" s="7">
        <v>0</v>
      </c>
      <c r="G51" s="7">
        <v>0</v>
      </c>
      <c r="H51" s="7">
        <f t="shared" si="5"/>
        <v>0</v>
      </c>
      <c r="I51" s="14">
        <v>0</v>
      </c>
      <c r="J51" s="7">
        <v>0</v>
      </c>
      <c r="K51" s="7">
        <f t="shared" si="6"/>
        <v>6000</v>
      </c>
      <c r="L51" s="4">
        <f t="shared" si="7"/>
        <v>0.009845046515711693</v>
      </c>
    </row>
    <row r="52" spans="1:12" ht="15">
      <c r="A52" s="12" t="s">
        <v>19</v>
      </c>
      <c r="B52" s="9">
        <f>+B53+B54</f>
        <v>6400000</v>
      </c>
      <c r="C52" s="9">
        <f aca="true" t="shared" si="8" ref="C52:K52">+C53+C54</f>
        <v>0</v>
      </c>
      <c r="D52" s="9">
        <f t="shared" si="8"/>
        <v>0</v>
      </c>
      <c r="E52" s="9">
        <f t="shared" si="8"/>
        <v>6400000</v>
      </c>
      <c r="F52" s="9">
        <f t="shared" si="8"/>
        <v>0</v>
      </c>
      <c r="G52" s="9">
        <f t="shared" si="8"/>
        <v>0</v>
      </c>
      <c r="H52" s="9">
        <f t="shared" si="8"/>
        <v>0</v>
      </c>
      <c r="I52" s="9">
        <f t="shared" si="8"/>
        <v>0</v>
      </c>
      <c r="J52" s="9">
        <f t="shared" si="8"/>
        <v>0</v>
      </c>
      <c r="K52" s="9">
        <f t="shared" si="8"/>
        <v>6400000</v>
      </c>
      <c r="L52" s="10">
        <f>IF(K52=0,0,(+K52/$E$5)*100)</f>
        <v>10.501382950092474</v>
      </c>
    </row>
    <row r="53" spans="1:12" ht="15">
      <c r="A53" s="21" t="s">
        <v>64</v>
      </c>
      <c r="B53" s="7">
        <v>3200000</v>
      </c>
      <c r="C53" s="7">
        <f>IF(E53&gt;B53,E53-B53,0)</f>
        <v>0</v>
      </c>
      <c r="D53" s="7">
        <f>IF(E53&lt;B53,B53-E53,0)</f>
        <v>0</v>
      </c>
      <c r="E53" s="22">
        <v>3200000</v>
      </c>
      <c r="F53" s="7">
        <v>0</v>
      </c>
      <c r="G53" s="7">
        <v>0</v>
      </c>
      <c r="H53" s="7">
        <f t="shared" si="5"/>
        <v>0</v>
      </c>
      <c r="I53" s="14">
        <v>0</v>
      </c>
      <c r="J53" s="7">
        <v>0</v>
      </c>
      <c r="K53" s="7">
        <f t="shared" si="6"/>
        <v>3200000</v>
      </c>
      <c r="L53" s="4">
        <f>IF(K53=0,0,(+K53/$E$5)*100)</f>
        <v>5.250691475046237</v>
      </c>
    </row>
    <row r="54" spans="1:12" ht="15">
      <c r="A54" s="21" t="s">
        <v>65</v>
      </c>
      <c r="B54" s="7">
        <v>3200000</v>
      </c>
      <c r="C54" s="7">
        <f>IF(E54&gt;B54,E54-B54,0)</f>
        <v>0</v>
      </c>
      <c r="D54" s="7">
        <f>IF(E54&lt;B54,B54-E54,0)</f>
        <v>0</v>
      </c>
      <c r="E54" s="22">
        <v>3200000</v>
      </c>
      <c r="F54" s="7">
        <v>0</v>
      </c>
      <c r="G54" s="7">
        <v>0</v>
      </c>
      <c r="H54" s="7">
        <f t="shared" si="5"/>
        <v>0</v>
      </c>
      <c r="I54" s="14">
        <v>0</v>
      </c>
      <c r="J54" s="7">
        <v>0</v>
      </c>
      <c r="K54" s="7">
        <f t="shared" si="6"/>
        <v>3200000</v>
      </c>
      <c r="L54" s="4">
        <f>IF(K54=0,0,(+K54/$E$5)*100)</f>
        <v>5.250691475046237</v>
      </c>
    </row>
    <row r="55" spans="1:12" ht="15">
      <c r="A55" s="12" t="s">
        <v>13</v>
      </c>
      <c r="B55" s="9">
        <f>+B56</f>
        <v>0</v>
      </c>
      <c r="C55" s="9">
        <f aca="true" t="shared" si="9" ref="C55:K55">+C56</f>
        <v>24868003</v>
      </c>
      <c r="D55" s="9">
        <f t="shared" si="9"/>
        <v>24868003</v>
      </c>
      <c r="E55" s="9">
        <f t="shared" si="9"/>
        <v>0</v>
      </c>
      <c r="F55" s="9">
        <f t="shared" si="9"/>
        <v>0</v>
      </c>
      <c r="G55" s="9">
        <f t="shared" si="9"/>
        <v>0</v>
      </c>
      <c r="H55" s="9">
        <f t="shared" si="9"/>
        <v>0</v>
      </c>
      <c r="I55" s="9">
        <f t="shared" si="9"/>
        <v>0</v>
      </c>
      <c r="J55" s="9">
        <f t="shared" si="9"/>
        <v>0</v>
      </c>
      <c r="K55" s="9">
        <f t="shared" si="9"/>
        <v>0</v>
      </c>
      <c r="L55" s="10">
        <f>IF(K55=0,0,(+K55/$E$5)*100)</f>
        <v>0</v>
      </c>
    </row>
    <row r="56" spans="1:12" ht="15">
      <c r="A56" s="5" t="s">
        <v>16</v>
      </c>
      <c r="B56" s="7">
        <v>0</v>
      </c>
      <c r="C56" s="7">
        <v>24868003</v>
      </c>
      <c r="D56" s="7">
        <v>24868003</v>
      </c>
      <c r="E56" s="7">
        <v>0</v>
      </c>
      <c r="F56" s="7">
        <v>0</v>
      </c>
      <c r="G56" s="7">
        <v>0</v>
      </c>
      <c r="H56" s="7">
        <f t="shared" si="5"/>
        <v>0</v>
      </c>
      <c r="I56" s="14">
        <v>0</v>
      </c>
      <c r="J56" s="7">
        <v>0</v>
      </c>
      <c r="K56" s="7">
        <f t="shared" si="6"/>
        <v>0</v>
      </c>
      <c r="L56" s="4">
        <f>IF(K56=0,0,(+K56/$E$5)*100)</f>
        <v>0</v>
      </c>
    </row>
  </sheetData>
  <sheetProtection/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scale="60" r:id="rId1"/>
  <headerFooter>
    <oddHeader>&amp;R&amp;A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Server</cp:lastModifiedBy>
  <cp:lastPrinted>2023-01-11T20:55:43Z</cp:lastPrinted>
  <dcterms:created xsi:type="dcterms:W3CDTF">2018-02-01T15:00:11Z</dcterms:created>
  <dcterms:modified xsi:type="dcterms:W3CDTF">2023-09-18T15:38:55Z</dcterms:modified>
  <cp:category/>
  <cp:version/>
  <cp:contentType/>
  <cp:contentStatus/>
</cp:coreProperties>
</file>